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Skupiny\VRI\P2\INV\Kosmonosy - obnova vod a kan\PD\Rozpočet\"/>
    </mc:Choice>
  </mc:AlternateContent>
  <bookViews>
    <workbookView xWindow="0" yWindow="0" windowWidth="12690" windowHeight="11310" tabRatio="817"/>
  </bookViews>
  <sheets>
    <sheet name="Rekapitulace stavby" sheetId="1" r:id="rId1"/>
    <sheet name="1.2 - SO 1.2 Stoka AA-1-1" sheetId="2" r:id="rId2"/>
    <sheet name="1.3 - SO 1.3 Lokální opra..." sheetId="3" r:id="rId3"/>
    <sheet name="1.4 - SO 1.4.1 Vodovodní ..." sheetId="4" r:id="rId4"/>
    <sheet name="1.6 - SO 1.5 Lokální opra..." sheetId="5" r:id="rId5"/>
    <sheet name="2.2 - SO 2.2 Lokální opra..." sheetId="6" r:id="rId6"/>
    <sheet name="2.3 - SO 2.3.1 Vodovodní ..." sheetId="7" r:id="rId7"/>
    <sheet name="5.1 - SO 5.1 Stoka AA-1" sheetId="8" r:id="rId8"/>
    <sheet name="5.2 - SO 5.2.1 Vodovodní ..." sheetId="9" r:id="rId9"/>
    <sheet name="5.4 - SO 5.3 Lokální opra..." sheetId="10" r:id="rId10"/>
    <sheet name="06 - Vedlejší a ostaní ná..." sheetId="11" r:id="rId11"/>
    <sheet name="Pokyny pro vyplnění" sheetId="12" r:id="rId12"/>
  </sheets>
  <definedNames>
    <definedName name="_xlnm._FilterDatabase" localSheetId="10" hidden="1">'06 - Vedlejší a ostaní ná...'!$C$81:$K$146</definedName>
    <definedName name="_xlnm._FilterDatabase" localSheetId="1" hidden="1">'1.2 - SO 1.2 Stoka AA-1-1'!$C$91:$K$324</definedName>
    <definedName name="_xlnm._FilterDatabase" localSheetId="2" hidden="1">'1.3 - SO 1.3 Lokální opra...'!$C$92:$K$339</definedName>
    <definedName name="_xlnm._FilterDatabase" localSheetId="3" hidden="1">'1.4 - SO 1.4.1 Vodovodní ...'!$C$91:$K$247</definedName>
    <definedName name="_xlnm._FilterDatabase" localSheetId="4" hidden="1">'1.6 - SO 1.5 Lokální opra...'!$C$90:$K$224</definedName>
    <definedName name="_xlnm._FilterDatabase" localSheetId="5" hidden="1">'2.2 - SO 2.2 Lokální opra...'!$C$93:$K$263</definedName>
    <definedName name="_xlnm._FilterDatabase" localSheetId="6" hidden="1">'2.3 - SO 2.3.1 Vodovodní ...'!$C$91:$K$295</definedName>
    <definedName name="_xlnm._FilterDatabase" localSheetId="7" hidden="1">'5.1 - SO 5.1 Stoka AA-1'!$C$91:$K$476</definedName>
    <definedName name="_xlnm._FilterDatabase" localSheetId="8" hidden="1">'5.2 - SO 5.2.1 Vodovodní ...'!$C$91:$K$409</definedName>
    <definedName name="_xlnm._FilterDatabase" localSheetId="9" hidden="1">'5.4 - SO 5.3 Lokální opra...'!$C$90:$K$273</definedName>
    <definedName name="_xlnm.Print_Titles" localSheetId="10">'06 - Vedlejší a ostaní ná...'!$81:$81</definedName>
    <definedName name="_xlnm.Print_Titles" localSheetId="1">'1.2 - SO 1.2 Stoka AA-1-1'!$91:$91</definedName>
    <definedName name="_xlnm.Print_Titles" localSheetId="2">'1.3 - SO 1.3 Lokální opra...'!$92:$92</definedName>
    <definedName name="_xlnm.Print_Titles" localSheetId="3">'1.4 - SO 1.4.1 Vodovodní ...'!$91:$91</definedName>
    <definedName name="_xlnm.Print_Titles" localSheetId="4">'1.6 - SO 1.5 Lokální opra...'!$90:$90</definedName>
    <definedName name="_xlnm.Print_Titles" localSheetId="5">'2.2 - SO 2.2 Lokální opra...'!$93:$93</definedName>
    <definedName name="_xlnm.Print_Titles" localSheetId="6">'2.3 - SO 2.3.1 Vodovodní ...'!$91:$91</definedName>
    <definedName name="_xlnm.Print_Titles" localSheetId="7">'5.1 - SO 5.1 Stoka AA-1'!$91:$91</definedName>
    <definedName name="_xlnm.Print_Titles" localSheetId="8">'5.2 - SO 5.2.1 Vodovodní ...'!$91:$91</definedName>
    <definedName name="_xlnm.Print_Titles" localSheetId="9">'5.4 - SO 5.3 Lokální opra...'!$90:$90</definedName>
    <definedName name="_xlnm.Print_Titles" localSheetId="0">'Rekapitulace stavby'!$49:$49</definedName>
    <definedName name="_xlnm.Print_Area" localSheetId="10">'06 - Vedlejší a ostaní ná...'!$B$41:$J$147</definedName>
    <definedName name="_xlnm.Print_Area" localSheetId="1">'1.2 - SO 1.2 Stoka AA-1-1'!$B$43:$J$325</definedName>
    <definedName name="_xlnm.Print_Area" localSheetId="2">'1.3 - SO 1.3 Lokální opra...'!$B$43:$J$340</definedName>
    <definedName name="_xlnm.Print_Area" localSheetId="3">'1.4 - SO 1.4.1 Vodovodní ...'!$B$43:$J$248</definedName>
    <definedName name="_xlnm.Print_Area" localSheetId="4">'1.6 - SO 1.5 Lokální opra...'!$B$43:$J$225</definedName>
    <definedName name="_xlnm.Print_Area" localSheetId="5">'2.2 - SO 2.2 Lokální opra...'!$B$78:$J$264</definedName>
    <definedName name="_xlnm.Print_Area" localSheetId="6">'2.3 - SO 2.3.1 Vodovodní ...'!$B$43:$J$296</definedName>
    <definedName name="_xlnm.Print_Area" localSheetId="7">'5.1 - SO 5.1 Stoka AA-1'!$B$43:$J$477</definedName>
    <definedName name="_xlnm.Print_Area" localSheetId="8">'5.2 - SO 5.2.1 Vodovodní ...'!$B$43:$J$410</definedName>
    <definedName name="_xlnm.Print_Area" localSheetId="9">'5.4 - SO 5.3 Lokální opra...'!$B$43:$J$274</definedName>
    <definedName name="_xlnm.Print_Area" localSheetId="11">'Pokyny pro vyplnění'!$B$2:$K$69,'Pokyny pro vyplnění'!$B$72:$K$116,'Pokyny pro vyplnění'!$B$119:$K$188,'Pokyny pro vyplnění'!$B$196:$K$216</definedName>
    <definedName name="_xlnm.Print_Area" localSheetId="0">'Rekapitulace stavby'!$B$3:$AP$65</definedName>
  </definedNames>
  <calcPr calcId="152511"/>
</workbook>
</file>

<file path=xl/calcChain.xml><?xml version="1.0" encoding="utf-8"?>
<calcChain xmlns="http://schemas.openxmlformats.org/spreadsheetml/2006/main">
  <c r="J284" i="7" l="1"/>
  <c r="J353" i="8"/>
  <c r="J454" i="8"/>
  <c r="J453" i="8"/>
  <c r="J455" i="8"/>
  <c r="J452" i="8"/>
  <c r="J294" i="7"/>
  <c r="J293" i="7"/>
  <c r="J292" i="7"/>
  <c r="J291" i="7"/>
  <c r="J290" i="7"/>
  <c r="J289" i="7"/>
  <c r="J288" i="7"/>
  <c r="AY64" i="1" l="1"/>
  <c r="AX64" i="1"/>
  <c r="BI143" i="11"/>
  <c r="BH143" i="11"/>
  <c r="BG143" i="11"/>
  <c r="BF143" i="11"/>
  <c r="T143" i="11"/>
  <c r="T142" i="11" s="1"/>
  <c r="R143" i="11"/>
  <c r="R142" i="11"/>
  <c r="P143" i="11"/>
  <c r="P142" i="11" s="1"/>
  <c r="BK143" i="11"/>
  <c r="BK142" i="11" s="1"/>
  <c r="J142" i="11"/>
  <c r="J62" i="11" s="1"/>
  <c r="J143" i="11"/>
  <c r="BE143" i="11"/>
  <c r="BI139" i="11"/>
  <c r="BH139" i="11"/>
  <c r="BG139" i="11"/>
  <c r="BF139" i="11"/>
  <c r="T139" i="11"/>
  <c r="R139" i="11"/>
  <c r="P139" i="11"/>
  <c r="BK139" i="11"/>
  <c r="J139" i="11"/>
  <c r="BE139" i="11" s="1"/>
  <c r="BI138" i="11"/>
  <c r="BH138" i="11"/>
  <c r="BG138" i="11"/>
  <c r="BF138" i="11"/>
  <c r="T138" i="11"/>
  <c r="R138" i="11"/>
  <c r="P138" i="11"/>
  <c r="BK138" i="11"/>
  <c r="J138" i="11"/>
  <c r="BE138" i="11" s="1"/>
  <c r="BI133" i="11"/>
  <c r="BH133" i="11"/>
  <c r="BG133" i="11"/>
  <c r="BF133" i="11"/>
  <c r="T133" i="11"/>
  <c r="R133" i="11"/>
  <c r="P133" i="11"/>
  <c r="BK133" i="11"/>
  <c r="J133" i="11"/>
  <c r="BE133" i="11" s="1"/>
  <c r="BI127" i="11"/>
  <c r="BH127" i="11"/>
  <c r="BG127" i="11"/>
  <c r="BF127" i="11"/>
  <c r="T127" i="11"/>
  <c r="R127" i="11"/>
  <c r="P127" i="11"/>
  <c r="BK127" i="11"/>
  <c r="J127" i="11"/>
  <c r="BE127" i="11" s="1"/>
  <c r="BI126" i="11"/>
  <c r="BH126" i="11"/>
  <c r="BG126" i="11"/>
  <c r="BF126" i="11"/>
  <c r="T126" i="11"/>
  <c r="R126" i="11"/>
  <c r="P126" i="11"/>
  <c r="BK126" i="11"/>
  <c r="J126" i="11"/>
  <c r="BE126" i="11" s="1"/>
  <c r="BI125" i="11"/>
  <c r="BH125" i="11"/>
  <c r="BG125" i="11"/>
  <c r="BF125" i="11"/>
  <c r="T125" i="11"/>
  <c r="R125" i="11"/>
  <c r="P125" i="11"/>
  <c r="BK125" i="11"/>
  <c r="J125" i="11"/>
  <c r="BE125" i="11" s="1"/>
  <c r="BI116" i="11"/>
  <c r="BH116" i="11"/>
  <c r="BG116" i="11"/>
  <c r="BF116" i="11"/>
  <c r="T116" i="11"/>
  <c r="R116" i="11"/>
  <c r="R115" i="11" s="1"/>
  <c r="P116" i="11"/>
  <c r="BK116" i="11"/>
  <c r="BK115" i="11" s="1"/>
  <c r="J115" i="11" s="1"/>
  <c r="J61" i="11" s="1"/>
  <c r="J116" i="11"/>
  <c r="BE116" i="11" s="1"/>
  <c r="BI114" i="11"/>
  <c r="BH114" i="11"/>
  <c r="BG114" i="11"/>
  <c r="BF114" i="11"/>
  <c r="T114" i="11"/>
  <c r="R114" i="11"/>
  <c r="P114" i="11"/>
  <c r="BK114" i="11"/>
  <c r="J114" i="11"/>
  <c r="BE114" i="11" s="1"/>
  <c r="BI108" i="11"/>
  <c r="BH108" i="11"/>
  <c r="BG108" i="11"/>
  <c r="BF108" i="11"/>
  <c r="T108" i="11"/>
  <c r="R108" i="11"/>
  <c r="P108" i="11"/>
  <c r="BK108" i="11"/>
  <c r="J108" i="11"/>
  <c r="BE108" i="11" s="1"/>
  <c r="BI104" i="11"/>
  <c r="BH104" i="11"/>
  <c r="BG104" i="11"/>
  <c r="BF104" i="11"/>
  <c r="T104" i="11"/>
  <c r="R104" i="11"/>
  <c r="P104" i="11"/>
  <c r="BK104" i="11"/>
  <c r="J104" i="11"/>
  <c r="BE104" i="11" s="1"/>
  <c r="BI101" i="11"/>
  <c r="BH101" i="11"/>
  <c r="BG101" i="11"/>
  <c r="BF101" i="11"/>
  <c r="T101" i="11"/>
  <c r="R101" i="11"/>
  <c r="P101" i="11"/>
  <c r="BK101" i="11"/>
  <c r="J101" i="11"/>
  <c r="BE101" i="11" s="1"/>
  <c r="BI98" i="11"/>
  <c r="BH98" i="11"/>
  <c r="BG98" i="11"/>
  <c r="BF98" i="11"/>
  <c r="T98" i="11"/>
  <c r="R98" i="11"/>
  <c r="P98" i="11"/>
  <c r="BK98" i="11"/>
  <c r="J98" i="11"/>
  <c r="BE98" i="11" s="1"/>
  <c r="BI97" i="11"/>
  <c r="BH97" i="11"/>
  <c r="BG97" i="11"/>
  <c r="BF97" i="11"/>
  <c r="T97" i="11"/>
  <c r="R97" i="11"/>
  <c r="P97" i="11"/>
  <c r="BK97" i="11"/>
  <c r="J97" i="11"/>
  <c r="BE97" i="11"/>
  <c r="BI96" i="11"/>
  <c r="BH96" i="11"/>
  <c r="BG96" i="11"/>
  <c r="BF96" i="11"/>
  <c r="T96" i="11"/>
  <c r="T94" i="11" s="1"/>
  <c r="R96" i="11"/>
  <c r="P96" i="11"/>
  <c r="BK96" i="11"/>
  <c r="J96" i="11"/>
  <c r="BE96" i="11" s="1"/>
  <c r="BI95" i="11"/>
  <c r="BH95" i="11"/>
  <c r="BG95" i="11"/>
  <c r="BF95" i="11"/>
  <c r="T95" i="11"/>
  <c r="R95" i="11"/>
  <c r="R94" i="11" s="1"/>
  <c r="P95" i="11"/>
  <c r="BK95" i="11"/>
  <c r="BK94" i="11"/>
  <c r="J95" i="11"/>
  <c r="BE95" i="11" s="1"/>
  <c r="BI89" i="11"/>
  <c r="BH89" i="11"/>
  <c r="BG89" i="11"/>
  <c r="BF89" i="11"/>
  <c r="T89" i="11"/>
  <c r="R89" i="11"/>
  <c r="P89" i="11"/>
  <c r="BK89" i="11"/>
  <c r="J89" i="11"/>
  <c r="BE89" i="11" s="1"/>
  <c r="BI85" i="11"/>
  <c r="BH85" i="11"/>
  <c r="F33" i="11" s="1"/>
  <c r="BC64" i="1" s="1"/>
  <c r="BG85" i="11"/>
  <c r="BF85" i="11"/>
  <c r="J31" i="11"/>
  <c r="AW64" i="1" s="1"/>
  <c r="F31" i="11"/>
  <c r="BA64" i="1" s="1"/>
  <c r="T85" i="11"/>
  <c r="T84" i="11" s="1"/>
  <c r="T83" i="11" s="1"/>
  <c r="R85" i="11"/>
  <c r="R84" i="11" s="1"/>
  <c r="R83" i="11" s="1"/>
  <c r="P85" i="11"/>
  <c r="P84" i="11" s="1"/>
  <c r="P83" i="11" s="1"/>
  <c r="BK85" i="11"/>
  <c r="BK84" i="11"/>
  <c r="J84" i="11" s="1"/>
  <c r="J58" i="11" s="1"/>
  <c r="BK83" i="11"/>
  <c r="J85" i="11"/>
  <c r="BE85" i="11"/>
  <c r="J78" i="11"/>
  <c r="F78" i="11"/>
  <c r="F76" i="11"/>
  <c r="E74" i="11"/>
  <c r="J51" i="11"/>
  <c r="F51" i="11"/>
  <c r="F49" i="11"/>
  <c r="E47" i="11"/>
  <c r="J18" i="11"/>
  <c r="E18" i="11"/>
  <c r="F79" i="11" s="1"/>
  <c r="J17" i="11"/>
  <c r="J12" i="11"/>
  <c r="J76" i="11" s="1"/>
  <c r="E7" i="11"/>
  <c r="AY63" i="1"/>
  <c r="AX63" i="1"/>
  <c r="BI273" i="10"/>
  <c r="BH273" i="10"/>
  <c r="BG273" i="10"/>
  <c r="BF273" i="10"/>
  <c r="T273" i="10"/>
  <c r="T272" i="10" s="1"/>
  <c r="R273" i="10"/>
  <c r="R272" i="10" s="1"/>
  <c r="P273" i="10"/>
  <c r="P272" i="10" s="1"/>
  <c r="BK273" i="10"/>
  <c r="BK272" i="10" s="1"/>
  <c r="J272" i="10" s="1"/>
  <c r="J69" i="10" s="1"/>
  <c r="J273" i="10"/>
  <c r="BE273" i="10"/>
  <c r="BI268" i="10"/>
  <c r="BH268" i="10"/>
  <c r="BG268" i="10"/>
  <c r="BF268" i="10"/>
  <c r="T268" i="10"/>
  <c r="T267" i="10" s="1"/>
  <c r="R268" i="10"/>
  <c r="R267" i="10"/>
  <c r="P268" i="10"/>
  <c r="P267" i="10" s="1"/>
  <c r="BK268" i="10"/>
  <c r="BK267" i="10"/>
  <c r="J267" i="10" s="1"/>
  <c r="J68" i="10" s="1"/>
  <c r="J268" i="10"/>
  <c r="BE268" i="10"/>
  <c r="BI266" i="10"/>
  <c r="BH266" i="10"/>
  <c r="BG266" i="10"/>
  <c r="BF266" i="10"/>
  <c r="T266" i="10"/>
  <c r="R266" i="10"/>
  <c r="P266" i="10"/>
  <c r="BK266" i="10"/>
  <c r="J266" i="10"/>
  <c r="BE266" i="10"/>
  <c r="BI262" i="10"/>
  <c r="BH262" i="10"/>
  <c r="BG262" i="10"/>
  <c r="BF262" i="10"/>
  <c r="T262" i="10"/>
  <c r="R262" i="10"/>
  <c r="P262" i="10"/>
  <c r="BK262" i="10"/>
  <c r="J262" i="10"/>
  <c r="BE262" i="10"/>
  <c r="BI259" i="10"/>
  <c r="BH259" i="10"/>
  <c r="BG259" i="10"/>
  <c r="BF259" i="10"/>
  <c r="T259" i="10"/>
  <c r="T258" i="10" s="1"/>
  <c r="R259" i="10"/>
  <c r="R258" i="10"/>
  <c r="P259" i="10"/>
  <c r="P258" i="10" s="1"/>
  <c r="BK259" i="10"/>
  <c r="BK258" i="10"/>
  <c r="J258" i="10" s="1"/>
  <c r="J259" i="10"/>
  <c r="BE259" i="10"/>
  <c r="J67" i="10"/>
  <c r="BI255" i="10"/>
  <c r="BH255" i="10"/>
  <c r="BG255" i="10"/>
  <c r="BF255" i="10"/>
  <c r="T255" i="10"/>
  <c r="R255" i="10"/>
  <c r="P255" i="10"/>
  <c r="BK255" i="10"/>
  <c r="J255" i="10"/>
  <c r="BE255" i="10"/>
  <c r="BI253" i="10"/>
  <c r="BH253" i="10"/>
  <c r="BG253" i="10"/>
  <c r="BF253" i="10"/>
  <c r="T253" i="10"/>
  <c r="R253" i="10"/>
  <c r="P253" i="10"/>
  <c r="BK253" i="10"/>
  <c r="J253" i="10"/>
  <c r="BE253" i="10"/>
  <c r="BI252" i="10"/>
  <c r="BH252" i="10"/>
  <c r="BG252" i="10"/>
  <c r="BF252" i="10"/>
  <c r="T252" i="10"/>
  <c r="R252" i="10"/>
  <c r="P252" i="10"/>
  <c r="BK252" i="10"/>
  <c r="J252" i="10"/>
  <c r="BE252" i="10"/>
  <c r="BI251" i="10"/>
  <c r="BH251" i="10"/>
  <c r="BG251" i="10"/>
  <c r="BF251" i="10"/>
  <c r="T251" i="10"/>
  <c r="R251" i="10"/>
  <c r="P251" i="10"/>
  <c r="BK251" i="10"/>
  <c r="J251" i="10"/>
  <c r="BE251" i="10"/>
  <c r="BI249" i="10"/>
  <c r="BH249" i="10"/>
  <c r="BG249" i="10"/>
  <c r="BF249" i="10"/>
  <c r="T249" i="10"/>
  <c r="R249" i="10"/>
  <c r="P249" i="10"/>
  <c r="BK249" i="10"/>
  <c r="J249" i="10"/>
  <c r="BE249" i="10"/>
  <c r="BI248" i="10"/>
  <c r="BH248" i="10"/>
  <c r="BG248" i="10"/>
  <c r="BF248" i="10"/>
  <c r="T248" i="10"/>
  <c r="R248" i="10"/>
  <c r="P248" i="10"/>
  <c r="BK248" i="10"/>
  <c r="J248" i="10"/>
  <c r="BE248" i="10"/>
  <c r="BI247" i="10"/>
  <c r="BH247" i="10"/>
  <c r="BG247" i="10"/>
  <c r="BF247" i="10"/>
  <c r="T247" i="10"/>
  <c r="R247" i="10"/>
  <c r="P247" i="10"/>
  <c r="BK247" i="10"/>
  <c r="J247" i="10"/>
  <c r="BE247" i="10"/>
  <c r="BI245" i="10"/>
  <c r="BH245" i="10"/>
  <c r="BG245" i="10"/>
  <c r="BF245" i="10"/>
  <c r="T245" i="10"/>
  <c r="R245" i="10"/>
  <c r="P245" i="10"/>
  <c r="BK245" i="10"/>
  <c r="J245" i="10"/>
  <c r="BE245" i="10"/>
  <c r="BI244" i="10"/>
  <c r="BH244" i="10"/>
  <c r="BG244" i="10"/>
  <c r="BF244" i="10"/>
  <c r="T244" i="10"/>
  <c r="R244" i="10"/>
  <c r="P244" i="10"/>
  <c r="BK244" i="10"/>
  <c r="J244" i="10"/>
  <c r="BE244" i="10"/>
  <c r="BI241" i="10"/>
  <c r="BH241" i="10"/>
  <c r="BG241" i="10"/>
  <c r="BF241" i="10"/>
  <c r="T241" i="10"/>
  <c r="R241" i="10"/>
  <c r="P241" i="10"/>
  <c r="BK241" i="10"/>
  <c r="J241" i="10"/>
  <c r="BE241" i="10"/>
  <c r="BI240" i="10"/>
  <c r="BH240" i="10"/>
  <c r="BG240" i="10"/>
  <c r="BF240" i="10"/>
  <c r="T240" i="10"/>
  <c r="R240" i="10"/>
  <c r="P240" i="10"/>
  <c r="BK240" i="10"/>
  <c r="J240" i="10"/>
  <c r="BE240" i="10"/>
  <c r="BI238" i="10"/>
  <c r="BH238" i="10"/>
  <c r="BG238" i="10"/>
  <c r="BF238" i="10"/>
  <c r="T238" i="10"/>
  <c r="R238" i="10"/>
  <c r="P238" i="10"/>
  <c r="BK238" i="10"/>
  <c r="J238" i="10"/>
  <c r="BE238" i="10"/>
  <c r="BI237" i="10"/>
  <c r="BH237" i="10"/>
  <c r="BG237" i="10"/>
  <c r="BF237" i="10"/>
  <c r="T237" i="10"/>
  <c r="R237" i="10"/>
  <c r="P237" i="10"/>
  <c r="BK237" i="10"/>
  <c r="J237" i="10"/>
  <c r="BE237" i="10"/>
  <c r="BI236" i="10"/>
  <c r="BH236" i="10"/>
  <c r="BG236" i="10"/>
  <c r="BF236" i="10"/>
  <c r="T236" i="10"/>
  <c r="R236" i="10"/>
  <c r="P236" i="10"/>
  <c r="BK236" i="10"/>
  <c r="J236" i="10"/>
  <c r="BE236" i="10"/>
  <c r="BI234" i="10"/>
  <c r="BH234" i="10"/>
  <c r="BG234" i="10"/>
  <c r="BF234" i="10"/>
  <c r="T234" i="10"/>
  <c r="R234" i="10"/>
  <c r="P234" i="10"/>
  <c r="BK234" i="10"/>
  <c r="J234" i="10"/>
  <c r="BE234" i="10"/>
  <c r="BI231" i="10"/>
  <c r="BH231" i="10"/>
  <c r="BG231" i="10"/>
  <c r="BF231" i="10"/>
  <c r="T231" i="10"/>
  <c r="R231" i="10"/>
  <c r="P231" i="10"/>
  <c r="BK231" i="10"/>
  <c r="J231" i="10"/>
  <c r="BE231" i="10"/>
  <c r="BI230" i="10"/>
  <c r="BH230" i="10"/>
  <c r="BG230" i="10"/>
  <c r="BF230" i="10"/>
  <c r="T230" i="10"/>
  <c r="R230" i="10"/>
  <c r="P230" i="10"/>
  <c r="BK230" i="10"/>
  <c r="J230" i="10"/>
  <c r="BE230" i="10"/>
  <c r="BI229" i="10"/>
  <c r="BH229" i="10"/>
  <c r="BG229" i="10"/>
  <c r="BF229" i="10"/>
  <c r="T229" i="10"/>
  <c r="R229" i="10"/>
  <c r="P229" i="10"/>
  <c r="BK229" i="10"/>
  <c r="J229" i="10"/>
  <c r="BE229" i="10"/>
  <c r="BI228" i="10"/>
  <c r="BH228" i="10"/>
  <c r="BG228" i="10"/>
  <c r="BF228" i="10"/>
  <c r="T228" i="10"/>
  <c r="R228" i="10"/>
  <c r="P228" i="10"/>
  <c r="BK228" i="10"/>
  <c r="J228" i="10"/>
  <c r="BE228" i="10"/>
  <c r="BI227" i="10"/>
  <c r="BH227" i="10"/>
  <c r="BG227" i="10"/>
  <c r="BF227" i="10"/>
  <c r="T227" i="10"/>
  <c r="R227" i="10"/>
  <c r="P227" i="10"/>
  <c r="BK227" i="10"/>
  <c r="J227" i="10"/>
  <c r="BE227" i="10"/>
  <c r="BI224" i="10"/>
  <c r="BH224" i="10"/>
  <c r="BG224" i="10"/>
  <c r="BF224" i="10"/>
  <c r="T224" i="10"/>
  <c r="R224" i="10"/>
  <c r="P224" i="10"/>
  <c r="BK224" i="10"/>
  <c r="J224" i="10"/>
  <c r="BE224" i="10"/>
  <c r="BI223" i="10"/>
  <c r="BH223" i="10"/>
  <c r="BG223" i="10"/>
  <c r="BF223" i="10"/>
  <c r="T223" i="10"/>
  <c r="R223" i="10"/>
  <c r="P223" i="10"/>
  <c r="BK223" i="10"/>
  <c r="J223" i="10"/>
  <c r="BE223" i="10"/>
  <c r="BI220" i="10"/>
  <c r="BH220" i="10"/>
  <c r="BG220" i="10"/>
  <c r="BF220" i="10"/>
  <c r="T220" i="10"/>
  <c r="R220" i="10"/>
  <c r="P220" i="10"/>
  <c r="BK220" i="10"/>
  <c r="J220" i="10"/>
  <c r="BE220" i="10"/>
  <c r="BI219" i="10"/>
  <c r="BH219" i="10"/>
  <c r="BG219" i="10"/>
  <c r="BF219" i="10"/>
  <c r="T219" i="10"/>
  <c r="R219" i="10"/>
  <c r="P219" i="10"/>
  <c r="BK219" i="10"/>
  <c r="J219" i="10"/>
  <c r="BE219" i="10"/>
  <c r="BI217" i="10"/>
  <c r="BH217" i="10"/>
  <c r="BG217" i="10"/>
  <c r="BF217" i="10"/>
  <c r="T217" i="10"/>
  <c r="R217" i="10"/>
  <c r="P217" i="10"/>
  <c r="BK217" i="10"/>
  <c r="J217" i="10"/>
  <c r="BE217" i="10"/>
  <c r="BI216" i="10"/>
  <c r="BH216" i="10"/>
  <c r="BG216" i="10"/>
  <c r="BF216" i="10"/>
  <c r="T216" i="10"/>
  <c r="R216" i="10"/>
  <c r="P216" i="10"/>
  <c r="BK216" i="10"/>
  <c r="J216" i="10"/>
  <c r="BE216" i="10"/>
  <c r="BI215" i="10"/>
  <c r="BH215" i="10"/>
  <c r="BG215" i="10"/>
  <c r="BF215" i="10"/>
  <c r="T215" i="10"/>
  <c r="R215" i="10"/>
  <c r="P215" i="10"/>
  <c r="BK215" i="10"/>
  <c r="J215" i="10"/>
  <c r="BE215" i="10"/>
  <c r="BI214" i="10"/>
  <c r="BH214" i="10"/>
  <c r="BG214" i="10"/>
  <c r="BF214" i="10"/>
  <c r="T214" i="10"/>
  <c r="R214" i="10"/>
  <c r="P214" i="10"/>
  <c r="BK214" i="10"/>
  <c r="J214" i="10"/>
  <c r="BE214" i="10"/>
  <c r="BI213" i="10"/>
  <c r="BH213" i="10"/>
  <c r="BG213" i="10"/>
  <c r="BF213" i="10"/>
  <c r="T213" i="10"/>
  <c r="T212" i="10"/>
  <c r="R213" i="10"/>
  <c r="R212" i="10"/>
  <c r="P213" i="10"/>
  <c r="P212" i="10"/>
  <c r="BK213" i="10"/>
  <c r="BK212" i="10"/>
  <c r="J212" i="10" s="1"/>
  <c r="J213" i="10"/>
  <c r="BE213" i="10" s="1"/>
  <c r="J66" i="10"/>
  <c r="BI207" i="10"/>
  <c r="BH207" i="10"/>
  <c r="BG207" i="10"/>
  <c r="BF207" i="10"/>
  <c r="T207" i="10"/>
  <c r="R207" i="10"/>
  <c r="P207" i="10"/>
  <c r="BK207" i="10"/>
  <c r="J207" i="10"/>
  <c r="BE207" i="10"/>
  <c r="BI201" i="10"/>
  <c r="BH201" i="10"/>
  <c r="BG201" i="10"/>
  <c r="BF201" i="10"/>
  <c r="T201" i="10"/>
  <c r="R201" i="10"/>
  <c r="P201" i="10"/>
  <c r="BK201" i="10"/>
  <c r="J201" i="10"/>
  <c r="BE201" i="10"/>
  <c r="BI196" i="10"/>
  <c r="BH196" i="10"/>
  <c r="BG196" i="10"/>
  <c r="BF196" i="10"/>
  <c r="T196" i="10"/>
  <c r="T195" i="10"/>
  <c r="R196" i="10"/>
  <c r="R195" i="10"/>
  <c r="P196" i="10"/>
  <c r="P195" i="10"/>
  <c r="BK196" i="10"/>
  <c r="BK195" i="10"/>
  <c r="J195" i="10" s="1"/>
  <c r="J65" i="10" s="1"/>
  <c r="J196" i="10"/>
  <c r="BE196" i="10" s="1"/>
  <c r="BI193" i="10"/>
  <c r="BH193" i="10"/>
  <c r="BG193" i="10"/>
  <c r="BF193" i="10"/>
  <c r="T193" i="10"/>
  <c r="R193" i="10"/>
  <c r="P193" i="10"/>
  <c r="BK193" i="10"/>
  <c r="J193" i="10"/>
  <c r="BE193" i="10"/>
  <c r="BI192" i="10"/>
  <c r="BH192" i="10"/>
  <c r="BG192" i="10"/>
  <c r="BF192" i="10"/>
  <c r="T192" i="10"/>
  <c r="R192" i="10"/>
  <c r="R186" i="10" s="1"/>
  <c r="P192" i="10"/>
  <c r="BK192" i="10"/>
  <c r="J192" i="10"/>
  <c r="BE192" i="10"/>
  <c r="BI190" i="10"/>
  <c r="BH190" i="10"/>
  <c r="BG190" i="10"/>
  <c r="BF190" i="10"/>
  <c r="T190" i="10"/>
  <c r="R190" i="10"/>
  <c r="P190" i="10"/>
  <c r="BK190" i="10"/>
  <c r="BK186" i="10" s="1"/>
  <c r="J186" i="10" s="1"/>
  <c r="J64" i="10" s="1"/>
  <c r="J190" i="10"/>
  <c r="BE190" i="10"/>
  <c r="BI187" i="10"/>
  <c r="BH187" i="10"/>
  <c r="BG187" i="10"/>
  <c r="BF187" i="10"/>
  <c r="T187" i="10"/>
  <c r="T186" i="10"/>
  <c r="R187" i="10"/>
  <c r="P187" i="10"/>
  <c r="P186" i="10"/>
  <c r="BK187" i="10"/>
  <c r="J187" i="10"/>
  <c r="BE187" i="10" s="1"/>
  <c r="BI182" i="10"/>
  <c r="BH182" i="10"/>
  <c r="BG182" i="10"/>
  <c r="BF182" i="10"/>
  <c r="T182" i="10"/>
  <c r="T181" i="10"/>
  <c r="R182" i="10"/>
  <c r="R181" i="10"/>
  <c r="P182" i="10"/>
  <c r="P181" i="10"/>
  <c r="BK182" i="10"/>
  <c r="BK181" i="10"/>
  <c r="J181" i="10" s="1"/>
  <c r="J63" i="10" s="1"/>
  <c r="J182" i="10"/>
  <c r="BE182" i="10" s="1"/>
  <c r="BI178" i="10"/>
  <c r="BH178" i="10"/>
  <c r="BG178" i="10"/>
  <c r="BF178" i="10"/>
  <c r="T178" i="10"/>
  <c r="R178" i="10"/>
  <c r="P178" i="10"/>
  <c r="BK178" i="10"/>
  <c r="J178" i="10"/>
  <c r="BE178" i="10"/>
  <c r="BI172" i="10"/>
  <c r="BH172" i="10"/>
  <c r="BG172" i="10"/>
  <c r="BF172" i="10"/>
  <c r="T172" i="10"/>
  <c r="R172" i="10"/>
  <c r="P172" i="10"/>
  <c r="BK172" i="10"/>
  <c r="J172" i="10"/>
  <c r="BE172" i="10"/>
  <c r="BI171" i="10"/>
  <c r="BH171" i="10"/>
  <c r="BG171" i="10"/>
  <c r="BF171" i="10"/>
  <c r="T171" i="10"/>
  <c r="R171" i="10"/>
  <c r="P171" i="10"/>
  <c r="BK171" i="10"/>
  <c r="J171" i="10"/>
  <c r="BE171" i="10"/>
  <c r="BI168" i="10"/>
  <c r="BH168" i="10"/>
  <c r="BG168" i="10"/>
  <c r="BF168" i="10"/>
  <c r="T168" i="10"/>
  <c r="R168" i="10"/>
  <c r="P168" i="10"/>
  <c r="BK168" i="10"/>
  <c r="J168" i="10"/>
  <c r="BE168" i="10"/>
  <c r="BI152" i="10"/>
  <c r="BH152" i="10"/>
  <c r="BG152" i="10"/>
  <c r="BF152" i="10"/>
  <c r="T152" i="10"/>
  <c r="R152" i="10"/>
  <c r="P152" i="10"/>
  <c r="BK152" i="10"/>
  <c r="J152" i="10"/>
  <c r="BE152" i="10"/>
  <c r="BI146" i="10"/>
  <c r="BH146" i="10"/>
  <c r="BG146" i="10"/>
  <c r="BF146" i="10"/>
  <c r="T146" i="10"/>
  <c r="R146" i="10"/>
  <c r="P146" i="10"/>
  <c r="BK146" i="10"/>
  <c r="J146" i="10"/>
  <c r="BE146" i="10"/>
  <c r="BI138" i="10"/>
  <c r="BH138" i="10"/>
  <c r="BG138" i="10"/>
  <c r="BF138" i="10"/>
  <c r="T138" i="10"/>
  <c r="R138" i="10"/>
  <c r="P138" i="10"/>
  <c r="BK138" i="10"/>
  <c r="J138" i="10"/>
  <c r="BE138" i="10"/>
  <c r="BI134" i="10"/>
  <c r="BH134" i="10"/>
  <c r="BG134" i="10"/>
  <c r="BF134" i="10"/>
  <c r="T134" i="10"/>
  <c r="R134" i="10"/>
  <c r="P134" i="10"/>
  <c r="BK134" i="10"/>
  <c r="J134" i="10"/>
  <c r="BE134" i="10"/>
  <c r="BI132" i="10"/>
  <c r="BH132" i="10"/>
  <c r="BG132" i="10"/>
  <c r="BF132" i="10"/>
  <c r="T132" i="10"/>
  <c r="R132" i="10"/>
  <c r="P132" i="10"/>
  <c r="BK132" i="10"/>
  <c r="J132" i="10"/>
  <c r="BE132" i="10"/>
  <c r="BI128" i="10"/>
  <c r="BH128" i="10"/>
  <c r="BG128" i="10"/>
  <c r="BF128" i="10"/>
  <c r="T128" i="10"/>
  <c r="R128" i="10"/>
  <c r="P128" i="10"/>
  <c r="BK128" i="10"/>
  <c r="J128" i="10"/>
  <c r="BE128" i="10"/>
  <c r="BI125" i="10"/>
  <c r="BH125" i="10"/>
  <c r="BG125" i="10"/>
  <c r="BF125" i="10"/>
  <c r="T125" i="10"/>
  <c r="R125" i="10"/>
  <c r="P125" i="10"/>
  <c r="BK125" i="10"/>
  <c r="J125" i="10"/>
  <c r="BE125" i="10"/>
  <c r="BI119" i="10"/>
  <c r="BH119" i="10"/>
  <c r="BG119" i="10"/>
  <c r="BF119" i="10"/>
  <c r="T119" i="10"/>
  <c r="R119" i="10"/>
  <c r="P119" i="10"/>
  <c r="BK119" i="10"/>
  <c r="J119" i="10"/>
  <c r="BE119" i="10"/>
  <c r="BI113" i="10"/>
  <c r="BH113" i="10"/>
  <c r="BG113" i="10"/>
  <c r="BF113" i="10"/>
  <c r="T113" i="10"/>
  <c r="R113" i="10"/>
  <c r="P113" i="10"/>
  <c r="BK113" i="10"/>
  <c r="J113" i="10"/>
  <c r="BE113" i="10"/>
  <c r="BI110" i="10"/>
  <c r="BH110" i="10"/>
  <c r="BG110" i="10"/>
  <c r="BF110" i="10"/>
  <c r="T110" i="10"/>
  <c r="R110" i="10"/>
  <c r="P110" i="10"/>
  <c r="BK110" i="10"/>
  <c r="J110" i="10"/>
  <c r="BE110" i="10"/>
  <c r="BI108" i="10"/>
  <c r="BH108" i="10"/>
  <c r="BG108" i="10"/>
  <c r="BF108" i="10"/>
  <c r="T108" i="10"/>
  <c r="R108" i="10"/>
  <c r="P108" i="10"/>
  <c r="BK108" i="10"/>
  <c r="J108" i="10"/>
  <c r="BE108" i="10"/>
  <c r="BI101" i="10"/>
  <c r="BH101" i="10"/>
  <c r="BG101" i="10"/>
  <c r="BF101" i="10"/>
  <c r="T101" i="10"/>
  <c r="R101" i="10"/>
  <c r="P101" i="10"/>
  <c r="BK101" i="10"/>
  <c r="J101" i="10"/>
  <c r="BE101" i="10"/>
  <c r="BI94" i="10"/>
  <c r="F36" i="10"/>
  <c r="BD63" i="1" s="1"/>
  <c r="BH94" i="10"/>
  <c r="BG94" i="10"/>
  <c r="F34" i="10"/>
  <c r="BB63" i="1" s="1"/>
  <c r="BF94" i="10"/>
  <c r="T94" i="10"/>
  <c r="T93" i="10"/>
  <c r="R94" i="10"/>
  <c r="P94" i="10"/>
  <c r="P93" i="10"/>
  <c r="BK94" i="10"/>
  <c r="J94" i="10"/>
  <c r="BE94" i="10" s="1"/>
  <c r="J32" i="10" s="1"/>
  <c r="AV63" i="1" s="1"/>
  <c r="J87" i="10"/>
  <c r="F87" i="10"/>
  <c r="F85" i="10"/>
  <c r="E83" i="10"/>
  <c r="J55" i="10"/>
  <c r="F55" i="10"/>
  <c r="F53" i="10"/>
  <c r="E51" i="10"/>
  <c r="J20" i="10"/>
  <c r="E20" i="10"/>
  <c r="F88" i="10" s="1"/>
  <c r="F56" i="10"/>
  <c r="J19" i="10"/>
  <c r="J14" i="10"/>
  <c r="J85" i="10" s="1"/>
  <c r="J53" i="10"/>
  <c r="E7" i="10"/>
  <c r="E47" i="10" s="1"/>
  <c r="E79" i="10"/>
  <c r="AY62" i="1"/>
  <c r="AX62" i="1"/>
  <c r="BI407" i="9"/>
  <c r="BH407" i="9"/>
  <c r="BG407" i="9"/>
  <c r="BF407" i="9"/>
  <c r="T407" i="9"/>
  <c r="R407" i="9"/>
  <c r="P407" i="9"/>
  <c r="BK407" i="9"/>
  <c r="J407" i="9"/>
  <c r="BE407" i="9" s="1"/>
  <c r="BI406" i="9"/>
  <c r="BH406" i="9"/>
  <c r="BG406" i="9"/>
  <c r="BF406" i="9"/>
  <c r="T406" i="9"/>
  <c r="R406" i="9"/>
  <c r="P406" i="9"/>
  <c r="BK406" i="9"/>
  <c r="J406" i="9"/>
  <c r="BE406" i="9" s="1"/>
  <c r="BI405" i="9"/>
  <c r="BH405" i="9"/>
  <c r="BG405" i="9"/>
  <c r="BF405" i="9"/>
  <c r="T405" i="9"/>
  <c r="R405" i="9"/>
  <c r="P405" i="9"/>
  <c r="BK405" i="9"/>
  <c r="J405" i="9"/>
  <c r="BE405" i="9" s="1"/>
  <c r="BI401" i="9"/>
  <c r="BH401" i="9"/>
  <c r="BG401" i="9"/>
  <c r="BF401" i="9"/>
  <c r="T401" i="9"/>
  <c r="R401" i="9"/>
  <c r="P401" i="9"/>
  <c r="BK401" i="9"/>
  <c r="J401" i="9"/>
  <c r="BE401" i="9" s="1"/>
  <c r="BI398" i="9"/>
  <c r="BH398" i="9"/>
  <c r="BG398" i="9"/>
  <c r="BF398" i="9"/>
  <c r="T398" i="9"/>
  <c r="R398" i="9"/>
  <c r="P398" i="9"/>
  <c r="BK398" i="9"/>
  <c r="J398" i="9"/>
  <c r="BE398" i="9" s="1"/>
  <c r="BI397" i="9"/>
  <c r="BH397" i="9"/>
  <c r="BG397" i="9"/>
  <c r="BF397" i="9"/>
  <c r="T397" i="9"/>
  <c r="R397" i="9"/>
  <c r="P397" i="9"/>
  <c r="BK397" i="9"/>
  <c r="J397" i="9"/>
  <c r="BE397" i="9" s="1"/>
  <c r="BI394" i="9"/>
  <c r="BH394" i="9"/>
  <c r="BG394" i="9"/>
  <c r="BF394" i="9"/>
  <c r="T394" i="9"/>
  <c r="R394" i="9"/>
  <c r="P394" i="9"/>
  <c r="BK394" i="9"/>
  <c r="J394" i="9"/>
  <c r="BE394" i="9" s="1"/>
  <c r="BI391" i="9"/>
  <c r="BH391" i="9"/>
  <c r="BG391" i="9"/>
  <c r="BF391" i="9"/>
  <c r="T391" i="9"/>
  <c r="R391" i="9"/>
  <c r="P391" i="9"/>
  <c r="BK391" i="9"/>
  <c r="J391" i="9"/>
  <c r="BE391" i="9" s="1"/>
  <c r="BI390" i="9"/>
  <c r="BH390" i="9"/>
  <c r="BG390" i="9"/>
  <c r="BF390" i="9"/>
  <c r="T390" i="9"/>
  <c r="R390" i="9"/>
  <c r="P390" i="9"/>
  <c r="BK390" i="9"/>
  <c r="J390" i="9"/>
  <c r="BE390" i="9" s="1"/>
  <c r="BI388" i="9"/>
  <c r="BH388" i="9"/>
  <c r="BG388" i="9"/>
  <c r="BF388" i="9"/>
  <c r="T388" i="9"/>
  <c r="R388" i="9"/>
  <c r="P388" i="9"/>
  <c r="BK388" i="9"/>
  <c r="J388" i="9"/>
  <c r="BE388" i="9" s="1"/>
  <c r="BI386" i="9"/>
  <c r="BH386" i="9"/>
  <c r="BG386" i="9"/>
  <c r="BF386" i="9"/>
  <c r="T386" i="9"/>
  <c r="R386" i="9"/>
  <c r="R385" i="9" s="1"/>
  <c r="P386" i="9"/>
  <c r="P385" i="9" s="1"/>
  <c r="BK386" i="9"/>
  <c r="BK385" i="9" s="1"/>
  <c r="J385" i="9" s="1"/>
  <c r="J70" i="9" s="1"/>
  <c r="J386" i="9"/>
  <c r="BE386" i="9"/>
  <c r="BI384" i="9"/>
  <c r="BH384" i="9"/>
  <c r="F35" i="9" s="1"/>
  <c r="BC62" i="1" s="1"/>
  <c r="BG384" i="9"/>
  <c r="BF384" i="9"/>
  <c r="T384" i="9"/>
  <c r="T383" i="9" s="1"/>
  <c r="R384" i="9"/>
  <c r="R383" i="9" s="1"/>
  <c r="P384" i="9"/>
  <c r="P383" i="9" s="1"/>
  <c r="BK384" i="9"/>
  <c r="BK383" i="9" s="1"/>
  <c r="J383" i="9" s="1"/>
  <c r="J69" i="9" s="1"/>
  <c r="J384" i="9"/>
  <c r="BE384" i="9"/>
  <c r="BI379" i="9"/>
  <c r="BH379" i="9"/>
  <c r="BG379" i="9"/>
  <c r="BF379" i="9"/>
  <c r="T379" i="9"/>
  <c r="T378" i="9" s="1"/>
  <c r="R379" i="9"/>
  <c r="R378" i="9" s="1"/>
  <c r="P379" i="9"/>
  <c r="P378" i="9" s="1"/>
  <c r="BK379" i="9"/>
  <c r="BK378" i="9" s="1"/>
  <c r="J378" i="9" s="1"/>
  <c r="J68" i="9" s="1"/>
  <c r="J379" i="9"/>
  <c r="BE379" i="9"/>
  <c r="BI375" i="9"/>
  <c r="BH375" i="9"/>
  <c r="BG375" i="9"/>
  <c r="BF375" i="9"/>
  <c r="T375" i="9"/>
  <c r="R375" i="9"/>
  <c r="P375" i="9"/>
  <c r="BK375" i="9"/>
  <c r="J375" i="9"/>
  <c r="BE375" i="9" s="1"/>
  <c r="BI372" i="9"/>
  <c r="BH372" i="9"/>
  <c r="BG372" i="9"/>
  <c r="BF372" i="9"/>
  <c r="T372" i="9"/>
  <c r="R372" i="9"/>
  <c r="P372" i="9"/>
  <c r="BK372" i="9"/>
  <c r="J372" i="9"/>
  <c r="BE372" i="9" s="1"/>
  <c r="BI369" i="9"/>
  <c r="BH369" i="9"/>
  <c r="BG369" i="9"/>
  <c r="BF369" i="9"/>
  <c r="T369" i="9"/>
  <c r="R369" i="9"/>
  <c r="R368" i="9" s="1"/>
  <c r="P369" i="9"/>
  <c r="P368" i="9" s="1"/>
  <c r="BK369" i="9"/>
  <c r="BK368" i="9" s="1"/>
  <c r="J368" i="9" s="1"/>
  <c r="J67" i="9" s="1"/>
  <c r="J369" i="9"/>
  <c r="BE369" i="9"/>
  <c r="BI365" i="9"/>
  <c r="BH365" i="9"/>
  <c r="BG365" i="9"/>
  <c r="BF365" i="9"/>
  <c r="T365" i="9"/>
  <c r="R365" i="9"/>
  <c r="P365" i="9"/>
  <c r="BK365" i="9"/>
  <c r="J365" i="9"/>
  <c r="BE365" i="9" s="1"/>
  <c r="BI362" i="9"/>
  <c r="BH362" i="9"/>
  <c r="BG362" i="9"/>
  <c r="BF362" i="9"/>
  <c r="T362" i="9"/>
  <c r="R362" i="9"/>
  <c r="P362" i="9"/>
  <c r="BK362" i="9"/>
  <c r="J362" i="9"/>
  <c r="BE362" i="9" s="1"/>
  <c r="BI360" i="9"/>
  <c r="BH360" i="9"/>
  <c r="BG360" i="9"/>
  <c r="BF360" i="9"/>
  <c r="T360" i="9"/>
  <c r="R360" i="9"/>
  <c r="P360" i="9"/>
  <c r="BK360" i="9"/>
  <c r="J360" i="9"/>
  <c r="BE360" i="9" s="1"/>
  <c r="BI359" i="9"/>
  <c r="BH359" i="9"/>
  <c r="BG359" i="9"/>
  <c r="BF359" i="9"/>
  <c r="T359" i="9"/>
  <c r="R359" i="9"/>
  <c r="P359" i="9"/>
  <c r="BK359" i="9"/>
  <c r="J359" i="9"/>
  <c r="BE359" i="9" s="1"/>
  <c r="BI358" i="9"/>
  <c r="BH358" i="9"/>
  <c r="BG358" i="9"/>
  <c r="BF358" i="9"/>
  <c r="T358" i="9"/>
  <c r="R358" i="9"/>
  <c r="P358" i="9"/>
  <c r="BK358" i="9"/>
  <c r="J358" i="9"/>
  <c r="BE358" i="9" s="1"/>
  <c r="BI355" i="9"/>
  <c r="BH355" i="9"/>
  <c r="BG355" i="9"/>
  <c r="BF355" i="9"/>
  <c r="T355" i="9"/>
  <c r="R355" i="9"/>
  <c r="P355" i="9"/>
  <c r="BK355" i="9"/>
  <c r="J355" i="9"/>
  <c r="BE355" i="9" s="1"/>
  <c r="BI354" i="9"/>
  <c r="BH354" i="9"/>
  <c r="BG354" i="9"/>
  <c r="BF354" i="9"/>
  <c r="T354" i="9"/>
  <c r="R354" i="9"/>
  <c r="P354" i="9"/>
  <c r="BK354" i="9"/>
  <c r="J354" i="9"/>
  <c r="BE354" i="9"/>
  <c r="BI353" i="9"/>
  <c r="BH353" i="9"/>
  <c r="BG353" i="9"/>
  <c r="BF353" i="9"/>
  <c r="T353" i="9"/>
  <c r="R353" i="9"/>
  <c r="P353" i="9"/>
  <c r="BK353" i="9"/>
  <c r="J353" i="9"/>
  <c r="BE353" i="9" s="1"/>
  <c r="BI352" i="9"/>
  <c r="BH352" i="9"/>
  <c r="BG352" i="9"/>
  <c r="BF352" i="9"/>
  <c r="T352" i="9"/>
  <c r="R352" i="9"/>
  <c r="P352" i="9"/>
  <c r="BK352" i="9"/>
  <c r="J352" i="9"/>
  <c r="BE352" i="9"/>
  <c r="BI349" i="9"/>
  <c r="BH349" i="9"/>
  <c r="BG349" i="9"/>
  <c r="BF349" i="9"/>
  <c r="T349" i="9"/>
  <c r="R349" i="9"/>
  <c r="P349" i="9"/>
  <c r="BK349" i="9"/>
  <c r="J349" i="9"/>
  <c r="BE349" i="9" s="1"/>
  <c r="BI348" i="9"/>
  <c r="BH348" i="9"/>
  <c r="BG348" i="9"/>
  <c r="BF348" i="9"/>
  <c r="T348" i="9"/>
  <c r="R348" i="9"/>
  <c r="P348" i="9"/>
  <c r="BK348" i="9"/>
  <c r="J348" i="9"/>
  <c r="BE348" i="9"/>
  <c r="BI346" i="9"/>
  <c r="BH346" i="9"/>
  <c r="BG346" i="9"/>
  <c r="BF346" i="9"/>
  <c r="T346" i="9"/>
  <c r="R346" i="9"/>
  <c r="P346" i="9"/>
  <c r="BK346" i="9"/>
  <c r="J346" i="9"/>
  <c r="BE346" i="9" s="1"/>
  <c r="BI345" i="9"/>
  <c r="BH345" i="9"/>
  <c r="BG345" i="9"/>
  <c r="BF345" i="9"/>
  <c r="T345" i="9"/>
  <c r="R345" i="9"/>
  <c r="P345" i="9"/>
  <c r="BK345" i="9"/>
  <c r="J345" i="9"/>
  <c r="BE345" i="9"/>
  <c r="BI343" i="9"/>
  <c r="BH343" i="9"/>
  <c r="BG343" i="9"/>
  <c r="BF343" i="9"/>
  <c r="T343" i="9"/>
  <c r="R343" i="9"/>
  <c r="P343" i="9"/>
  <c r="BK343" i="9"/>
  <c r="J343" i="9"/>
  <c r="BE343" i="9" s="1"/>
  <c r="BI342" i="9"/>
  <c r="BH342" i="9"/>
  <c r="BG342" i="9"/>
  <c r="BF342" i="9"/>
  <c r="T342" i="9"/>
  <c r="R342" i="9"/>
  <c r="P342" i="9"/>
  <c r="BK342" i="9"/>
  <c r="J342" i="9"/>
  <c r="BE342" i="9"/>
  <c r="BI341" i="9"/>
  <c r="BH341" i="9"/>
  <c r="BG341" i="9"/>
  <c r="BF341" i="9"/>
  <c r="T341" i="9"/>
  <c r="R341" i="9"/>
  <c r="P341" i="9"/>
  <c r="BK341" i="9"/>
  <c r="J341" i="9"/>
  <c r="BE341" i="9" s="1"/>
  <c r="BI338" i="9"/>
  <c r="BH338" i="9"/>
  <c r="BG338" i="9"/>
  <c r="BF338" i="9"/>
  <c r="T338" i="9"/>
  <c r="R338" i="9"/>
  <c r="P338" i="9"/>
  <c r="BK338" i="9"/>
  <c r="J338" i="9"/>
  <c r="BE338" i="9"/>
  <c r="BI337" i="9"/>
  <c r="BH337" i="9"/>
  <c r="BG337" i="9"/>
  <c r="BF337" i="9"/>
  <c r="T337" i="9"/>
  <c r="R337" i="9"/>
  <c r="P337" i="9"/>
  <c r="BK337" i="9"/>
  <c r="J337" i="9"/>
  <c r="BE337" i="9" s="1"/>
  <c r="BI334" i="9"/>
  <c r="BH334" i="9"/>
  <c r="BG334" i="9"/>
  <c r="BF334" i="9"/>
  <c r="T334" i="9"/>
  <c r="R334" i="9"/>
  <c r="P334" i="9"/>
  <c r="BK334" i="9"/>
  <c r="J334" i="9"/>
  <c r="BE334" i="9"/>
  <c r="BI333" i="9"/>
  <c r="BH333" i="9"/>
  <c r="BG333" i="9"/>
  <c r="BF333" i="9"/>
  <c r="T333" i="9"/>
  <c r="R333" i="9"/>
  <c r="P333" i="9"/>
  <c r="BK333" i="9"/>
  <c r="J333" i="9"/>
  <c r="BE333" i="9" s="1"/>
  <c r="BI332" i="9"/>
  <c r="BH332" i="9"/>
  <c r="BG332" i="9"/>
  <c r="BF332" i="9"/>
  <c r="T332" i="9"/>
  <c r="R332" i="9"/>
  <c r="P332" i="9"/>
  <c r="BK332" i="9"/>
  <c r="J332" i="9"/>
  <c r="BE332" i="9"/>
  <c r="BI329" i="9"/>
  <c r="BH329" i="9"/>
  <c r="BG329" i="9"/>
  <c r="BF329" i="9"/>
  <c r="T329" i="9"/>
  <c r="R329" i="9"/>
  <c r="P329" i="9"/>
  <c r="BK329" i="9"/>
  <c r="J329" i="9"/>
  <c r="BE329" i="9" s="1"/>
  <c r="BI328" i="9"/>
  <c r="BH328" i="9"/>
  <c r="BG328" i="9"/>
  <c r="BF328" i="9"/>
  <c r="T328" i="9"/>
  <c r="R328" i="9"/>
  <c r="P328" i="9"/>
  <c r="BK328" i="9"/>
  <c r="J328" i="9"/>
  <c r="BE328" i="9"/>
  <c r="BI325" i="9"/>
  <c r="BH325" i="9"/>
  <c r="BG325" i="9"/>
  <c r="BF325" i="9"/>
  <c r="T325" i="9"/>
  <c r="R325" i="9"/>
  <c r="P325" i="9"/>
  <c r="BK325" i="9"/>
  <c r="J325" i="9"/>
  <c r="BE325" i="9" s="1"/>
  <c r="BI323" i="9"/>
  <c r="BH323" i="9"/>
  <c r="BG323" i="9"/>
  <c r="BF323" i="9"/>
  <c r="T323" i="9"/>
  <c r="R323" i="9"/>
  <c r="P323" i="9"/>
  <c r="BK323" i="9"/>
  <c r="J323" i="9"/>
  <c r="BE323" i="9"/>
  <c r="BI319" i="9"/>
  <c r="BH319" i="9"/>
  <c r="BG319" i="9"/>
  <c r="BF319" i="9"/>
  <c r="T319" i="9"/>
  <c r="R319" i="9"/>
  <c r="P319" i="9"/>
  <c r="BK319" i="9"/>
  <c r="J319" i="9"/>
  <c r="BE319" i="9" s="1"/>
  <c r="BI318" i="9"/>
  <c r="BH318" i="9"/>
  <c r="BG318" i="9"/>
  <c r="BF318" i="9"/>
  <c r="T318" i="9"/>
  <c r="R318" i="9"/>
  <c r="P318" i="9"/>
  <c r="BK318" i="9"/>
  <c r="J318" i="9"/>
  <c r="BE318" i="9"/>
  <c r="BI317" i="9"/>
  <c r="BH317" i="9"/>
  <c r="BG317" i="9"/>
  <c r="BF317" i="9"/>
  <c r="T317" i="9"/>
  <c r="R317" i="9"/>
  <c r="P317" i="9"/>
  <c r="BK317" i="9"/>
  <c r="J317" i="9"/>
  <c r="BE317" i="9" s="1"/>
  <c r="BI314" i="9"/>
  <c r="BH314" i="9"/>
  <c r="BG314" i="9"/>
  <c r="BF314" i="9"/>
  <c r="T314" i="9"/>
  <c r="R314" i="9"/>
  <c r="P314" i="9"/>
  <c r="BK314" i="9"/>
  <c r="J314" i="9"/>
  <c r="BE314" i="9"/>
  <c r="BI311" i="9"/>
  <c r="BH311" i="9"/>
  <c r="BG311" i="9"/>
  <c r="BF311" i="9"/>
  <c r="T311" i="9"/>
  <c r="R311" i="9"/>
  <c r="P311" i="9"/>
  <c r="BK311" i="9"/>
  <c r="J311" i="9"/>
  <c r="BE311" i="9" s="1"/>
  <c r="BI310" i="9"/>
  <c r="BH310" i="9"/>
  <c r="BG310" i="9"/>
  <c r="BF310" i="9"/>
  <c r="T310" i="9"/>
  <c r="R310" i="9"/>
  <c r="P310" i="9"/>
  <c r="BK310" i="9"/>
  <c r="J310" i="9"/>
  <c r="BE310" i="9"/>
  <c r="BI309" i="9"/>
  <c r="BH309" i="9"/>
  <c r="BG309" i="9"/>
  <c r="BF309" i="9"/>
  <c r="T309" i="9"/>
  <c r="R309" i="9"/>
  <c r="P309" i="9"/>
  <c r="BK309" i="9"/>
  <c r="J309" i="9"/>
  <c r="BE309" i="9" s="1"/>
  <c r="BI308" i="9"/>
  <c r="BH308" i="9"/>
  <c r="BG308" i="9"/>
  <c r="BF308" i="9"/>
  <c r="T308" i="9"/>
  <c r="R308" i="9"/>
  <c r="P308" i="9"/>
  <c r="BK308" i="9"/>
  <c r="J308" i="9"/>
  <c r="BE308" i="9"/>
  <c r="BI307" i="9"/>
  <c r="BH307" i="9"/>
  <c r="BG307" i="9"/>
  <c r="BF307" i="9"/>
  <c r="T307" i="9"/>
  <c r="R307" i="9"/>
  <c r="P307" i="9"/>
  <c r="BK307" i="9"/>
  <c r="J307" i="9"/>
  <c r="BE307" i="9" s="1"/>
  <c r="BI304" i="9"/>
  <c r="BH304" i="9"/>
  <c r="BG304" i="9"/>
  <c r="BF304" i="9"/>
  <c r="T304" i="9"/>
  <c r="R304" i="9"/>
  <c r="P304" i="9"/>
  <c r="BK304" i="9"/>
  <c r="J304" i="9"/>
  <c r="BE304" i="9"/>
  <c r="BI303" i="9"/>
  <c r="BH303" i="9"/>
  <c r="BG303" i="9"/>
  <c r="BF303" i="9"/>
  <c r="T303" i="9"/>
  <c r="R303" i="9"/>
  <c r="P303" i="9"/>
  <c r="BK303" i="9"/>
  <c r="J303" i="9"/>
  <c r="BE303" i="9" s="1"/>
  <c r="BI302" i="9"/>
  <c r="BH302" i="9"/>
  <c r="BG302" i="9"/>
  <c r="BF302" i="9"/>
  <c r="T302" i="9"/>
  <c r="R302" i="9"/>
  <c r="P302" i="9"/>
  <c r="BK302" i="9"/>
  <c r="J302" i="9"/>
  <c r="BE302" i="9"/>
  <c r="BI301" i="9"/>
  <c r="BH301" i="9"/>
  <c r="BG301" i="9"/>
  <c r="BF301" i="9"/>
  <c r="T301" i="9"/>
  <c r="R301" i="9"/>
  <c r="P301" i="9"/>
  <c r="BK301" i="9"/>
  <c r="J301" i="9"/>
  <c r="BE301" i="9" s="1"/>
  <c r="BI300" i="9"/>
  <c r="BH300" i="9"/>
  <c r="BG300" i="9"/>
  <c r="BF300" i="9"/>
  <c r="T300" i="9"/>
  <c r="R300" i="9"/>
  <c r="P300" i="9"/>
  <c r="BK300" i="9"/>
  <c r="J300" i="9"/>
  <c r="BE300" i="9"/>
  <c r="BI299" i="9"/>
  <c r="BH299" i="9"/>
  <c r="BG299" i="9"/>
  <c r="BF299" i="9"/>
  <c r="T299" i="9"/>
  <c r="R299" i="9"/>
  <c r="P299" i="9"/>
  <c r="BK299" i="9"/>
  <c r="J299" i="9"/>
  <c r="BE299" i="9" s="1"/>
  <c r="BI298" i="9"/>
  <c r="BH298" i="9"/>
  <c r="BG298" i="9"/>
  <c r="BF298" i="9"/>
  <c r="T298" i="9"/>
  <c r="R298" i="9"/>
  <c r="P298" i="9"/>
  <c r="BK298" i="9"/>
  <c r="J298" i="9"/>
  <c r="BE298" i="9"/>
  <c r="BI296" i="9"/>
  <c r="BH296" i="9"/>
  <c r="BG296" i="9"/>
  <c r="BF296" i="9"/>
  <c r="T296" i="9"/>
  <c r="R296" i="9"/>
  <c r="P296" i="9"/>
  <c r="BK296" i="9"/>
  <c r="J296" i="9"/>
  <c r="BE296" i="9" s="1"/>
  <c r="BI295" i="9"/>
  <c r="BH295" i="9"/>
  <c r="BG295" i="9"/>
  <c r="BF295" i="9"/>
  <c r="T295" i="9"/>
  <c r="R295" i="9"/>
  <c r="P295" i="9"/>
  <c r="BK295" i="9"/>
  <c r="J295" i="9"/>
  <c r="BE295" i="9"/>
  <c r="BI294" i="9"/>
  <c r="BH294" i="9"/>
  <c r="BG294" i="9"/>
  <c r="BF294" i="9"/>
  <c r="T294" i="9"/>
  <c r="R294" i="9"/>
  <c r="P294" i="9"/>
  <c r="BK294" i="9"/>
  <c r="J294" i="9"/>
  <c r="BE294" i="9" s="1"/>
  <c r="BI293" i="9"/>
  <c r="BH293" i="9"/>
  <c r="BG293" i="9"/>
  <c r="BF293" i="9"/>
  <c r="T293" i="9"/>
  <c r="R293" i="9"/>
  <c r="P293" i="9"/>
  <c r="BK293" i="9"/>
  <c r="J293" i="9"/>
  <c r="BE293" i="9"/>
  <c r="BI292" i="9"/>
  <c r="BH292" i="9"/>
  <c r="BG292" i="9"/>
  <c r="BF292" i="9"/>
  <c r="T292" i="9"/>
  <c r="R292" i="9"/>
  <c r="P292" i="9"/>
  <c r="BK292" i="9"/>
  <c r="J292" i="9"/>
  <c r="BE292" i="9" s="1"/>
  <c r="BI288" i="9"/>
  <c r="BH288" i="9"/>
  <c r="BG288" i="9"/>
  <c r="BF288" i="9"/>
  <c r="T288" i="9"/>
  <c r="R288" i="9"/>
  <c r="P288" i="9"/>
  <c r="BK288" i="9"/>
  <c r="J288" i="9"/>
  <c r="BE288" i="9"/>
  <c r="BI287" i="9"/>
  <c r="BH287" i="9"/>
  <c r="BG287" i="9"/>
  <c r="BF287" i="9"/>
  <c r="T287" i="9"/>
  <c r="R287" i="9"/>
  <c r="P287" i="9"/>
  <c r="BK287" i="9"/>
  <c r="J287" i="9"/>
  <c r="BE287" i="9" s="1"/>
  <c r="BI284" i="9"/>
  <c r="BH284" i="9"/>
  <c r="BG284" i="9"/>
  <c r="BF284" i="9"/>
  <c r="T284" i="9"/>
  <c r="R284" i="9"/>
  <c r="P284" i="9"/>
  <c r="BK284" i="9"/>
  <c r="J284" i="9"/>
  <c r="BE284" i="9"/>
  <c r="BI283" i="9"/>
  <c r="BH283" i="9"/>
  <c r="BG283" i="9"/>
  <c r="BF283" i="9"/>
  <c r="T283" i="9"/>
  <c r="R283" i="9"/>
  <c r="P283" i="9"/>
  <c r="BK283" i="9"/>
  <c r="J283" i="9"/>
  <c r="BE283" i="9" s="1"/>
  <c r="BI280" i="9"/>
  <c r="BH280" i="9"/>
  <c r="BG280" i="9"/>
  <c r="BF280" i="9"/>
  <c r="T280" i="9"/>
  <c r="R280" i="9"/>
  <c r="P280" i="9"/>
  <c r="BK280" i="9"/>
  <c r="J280" i="9"/>
  <c r="BE280" i="9"/>
  <c r="BI277" i="9"/>
  <c r="BH277" i="9"/>
  <c r="BG277" i="9"/>
  <c r="BF277" i="9"/>
  <c r="T277" i="9"/>
  <c r="R277" i="9"/>
  <c r="P277" i="9"/>
  <c r="BK277" i="9"/>
  <c r="J277" i="9"/>
  <c r="BE277" i="9" s="1"/>
  <c r="BI274" i="9"/>
  <c r="BH274" i="9"/>
  <c r="BG274" i="9"/>
  <c r="BF274" i="9"/>
  <c r="T274" i="9"/>
  <c r="R274" i="9"/>
  <c r="P274" i="9"/>
  <c r="BK274" i="9"/>
  <c r="J274" i="9"/>
  <c r="BE274" i="9"/>
  <c r="BI273" i="9"/>
  <c r="BH273" i="9"/>
  <c r="BG273" i="9"/>
  <c r="BF273" i="9"/>
  <c r="T273" i="9"/>
  <c r="R273" i="9"/>
  <c r="P273" i="9"/>
  <c r="BK273" i="9"/>
  <c r="J273" i="9"/>
  <c r="BE273" i="9" s="1"/>
  <c r="BI272" i="9"/>
  <c r="BH272" i="9"/>
  <c r="BG272" i="9"/>
  <c r="BF272" i="9"/>
  <c r="T272" i="9"/>
  <c r="R272" i="9"/>
  <c r="P272" i="9"/>
  <c r="BK272" i="9"/>
  <c r="J272" i="9"/>
  <c r="BE272" i="9"/>
  <c r="BI269" i="9"/>
  <c r="BH269" i="9"/>
  <c r="BG269" i="9"/>
  <c r="BF269" i="9"/>
  <c r="T269" i="9"/>
  <c r="R269" i="9"/>
  <c r="P269" i="9"/>
  <c r="BK269" i="9"/>
  <c r="J269" i="9"/>
  <c r="BE269" i="9" s="1"/>
  <c r="BI268" i="9"/>
  <c r="BH268" i="9"/>
  <c r="BG268" i="9"/>
  <c r="BF268" i="9"/>
  <c r="T268" i="9"/>
  <c r="R268" i="9"/>
  <c r="P268" i="9"/>
  <c r="BK268" i="9"/>
  <c r="J268" i="9"/>
  <c r="BE268" i="9"/>
  <c r="BI267" i="9"/>
  <c r="BH267" i="9"/>
  <c r="BG267" i="9"/>
  <c r="BF267" i="9"/>
  <c r="T267" i="9"/>
  <c r="R267" i="9"/>
  <c r="P267" i="9"/>
  <c r="BK267" i="9"/>
  <c r="J267" i="9"/>
  <c r="BE267" i="9" s="1"/>
  <c r="BI266" i="9"/>
  <c r="BH266" i="9"/>
  <c r="BG266" i="9"/>
  <c r="BF266" i="9"/>
  <c r="T266" i="9"/>
  <c r="R266" i="9"/>
  <c r="P266" i="9"/>
  <c r="BK266" i="9"/>
  <c r="J266" i="9"/>
  <c r="BE266" i="9"/>
  <c r="BI265" i="9"/>
  <c r="BH265" i="9"/>
  <c r="BG265" i="9"/>
  <c r="BF265" i="9"/>
  <c r="T265" i="9"/>
  <c r="R265" i="9"/>
  <c r="P265" i="9"/>
  <c r="BK265" i="9"/>
  <c r="J265" i="9"/>
  <c r="BE265" i="9" s="1"/>
  <c r="BI264" i="9"/>
  <c r="BH264" i="9"/>
  <c r="BG264" i="9"/>
  <c r="BF264" i="9"/>
  <c r="T264" i="9"/>
  <c r="R264" i="9"/>
  <c r="P264" i="9"/>
  <c r="BK264" i="9"/>
  <c r="J264" i="9"/>
  <c r="BE264" i="9"/>
  <c r="BI261" i="9"/>
  <c r="BH261" i="9"/>
  <c r="BG261" i="9"/>
  <c r="BF261" i="9"/>
  <c r="T261" i="9"/>
  <c r="R261" i="9"/>
  <c r="P261" i="9"/>
  <c r="BK261" i="9"/>
  <c r="J261" i="9"/>
  <c r="BE261" i="9" s="1"/>
  <c r="BI260" i="9"/>
  <c r="BH260" i="9"/>
  <c r="BG260" i="9"/>
  <c r="BF260" i="9"/>
  <c r="T260" i="9"/>
  <c r="R260" i="9"/>
  <c r="P260" i="9"/>
  <c r="BK260" i="9"/>
  <c r="J260" i="9"/>
  <c r="BE260" i="9"/>
  <c r="BI257" i="9"/>
  <c r="BH257" i="9"/>
  <c r="BG257" i="9"/>
  <c r="BF257" i="9"/>
  <c r="T257" i="9"/>
  <c r="R257" i="9"/>
  <c r="P257" i="9"/>
  <c r="BK257" i="9"/>
  <c r="J257" i="9"/>
  <c r="BE257" i="9" s="1"/>
  <c r="BI256" i="9"/>
  <c r="BH256" i="9"/>
  <c r="BG256" i="9"/>
  <c r="BF256" i="9"/>
  <c r="T256" i="9"/>
  <c r="R256" i="9"/>
  <c r="P256" i="9"/>
  <c r="BK256" i="9"/>
  <c r="J256" i="9"/>
  <c r="BE256" i="9" s="1"/>
  <c r="BI253" i="9"/>
  <c r="BH253" i="9"/>
  <c r="BG253" i="9"/>
  <c r="BF253" i="9"/>
  <c r="T253" i="9"/>
  <c r="R253" i="9"/>
  <c r="P253" i="9"/>
  <c r="BK253" i="9"/>
  <c r="J253" i="9"/>
  <c r="BE253" i="9" s="1"/>
  <c r="BI252" i="9"/>
  <c r="BH252" i="9"/>
  <c r="BG252" i="9"/>
  <c r="BF252" i="9"/>
  <c r="T252" i="9"/>
  <c r="R252" i="9"/>
  <c r="P252" i="9"/>
  <c r="BK252" i="9"/>
  <c r="J252" i="9"/>
  <c r="BE252" i="9" s="1"/>
  <c r="BI249" i="9"/>
  <c r="BH249" i="9"/>
  <c r="BG249" i="9"/>
  <c r="BF249" i="9"/>
  <c r="T249" i="9"/>
  <c r="R249" i="9"/>
  <c r="P249" i="9"/>
  <c r="BK249" i="9"/>
  <c r="J249" i="9"/>
  <c r="BE249" i="9" s="1"/>
  <c r="BI248" i="9"/>
  <c r="BH248" i="9"/>
  <c r="BG248" i="9"/>
  <c r="BF248" i="9"/>
  <c r="T248" i="9"/>
  <c r="R248" i="9"/>
  <c r="P248" i="9"/>
  <c r="BK248" i="9"/>
  <c r="J248" i="9"/>
  <c r="BE248" i="9" s="1"/>
  <c r="BI245" i="9"/>
  <c r="BH245" i="9"/>
  <c r="BG245" i="9"/>
  <c r="BF245" i="9"/>
  <c r="T245" i="9"/>
  <c r="R245" i="9"/>
  <c r="P245" i="9"/>
  <c r="BK245" i="9"/>
  <c r="J245" i="9"/>
  <c r="BE245" i="9" s="1"/>
  <c r="BI244" i="9"/>
  <c r="BH244" i="9"/>
  <c r="BG244" i="9"/>
  <c r="BF244" i="9"/>
  <c r="T244" i="9"/>
  <c r="R244" i="9"/>
  <c r="P244" i="9"/>
  <c r="BK244" i="9"/>
  <c r="J244" i="9"/>
  <c r="BE244" i="9" s="1"/>
  <c r="BI241" i="9"/>
  <c r="BH241" i="9"/>
  <c r="BG241" i="9"/>
  <c r="BF241" i="9"/>
  <c r="T241" i="9"/>
  <c r="R241" i="9"/>
  <c r="P241" i="9"/>
  <c r="BK241" i="9"/>
  <c r="J241" i="9"/>
  <c r="BE241" i="9" s="1"/>
  <c r="BI240" i="9"/>
  <c r="BH240" i="9"/>
  <c r="BG240" i="9"/>
  <c r="BF240" i="9"/>
  <c r="T240" i="9"/>
  <c r="R240" i="9"/>
  <c r="P240" i="9"/>
  <c r="BK240" i="9"/>
  <c r="J240" i="9"/>
  <c r="BE240" i="9" s="1"/>
  <c r="BI239" i="9"/>
  <c r="BH239" i="9"/>
  <c r="BG239" i="9"/>
  <c r="BF239" i="9"/>
  <c r="T239" i="9"/>
  <c r="R239" i="9"/>
  <c r="P239" i="9"/>
  <c r="BK239" i="9"/>
  <c r="J239" i="9"/>
  <c r="BE239" i="9" s="1"/>
  <c r="BI238" i="9"/>
  <c r="BH238" i="9"/>
  <c r="BG238" i="9"/>
  <c r="BF238" i="9"/>
  <c r="T238" i="9"/>
  <c r="R238" i="9"/>
  <c r="P238" i="9"/>
  <c r="BK238" i="9"/>
  <c r="J238" i="9"/>
  <c r="BE238" i="9" s="1"/>
  <c r="BI235" i="9"/>
  <c r="BH235" i="9"/>
  <c r="BG235" i="9"/>
  <c r="BF235" i="9"/>
  <c r="T235" i="9"/>
  <c r="R235" i="9"/>
  <c r="P235" i="9"/>
  <c r="BK235" i="9"/>
  <c r="J235" i="9"/>
  <c r="BE235" i="9" s="1"/>
  <c r="BI234" i="9"/>
  <c r="BH234" i="9"/>
  <c r="BG234" i="9"/>
  <c r="BF234" i="9"/>
  <c r="T234" i="9"/>
  <c r="R234" i="9"/>
  <c r="P234" i="9"/>
  <c r="BK234" i="9"/>
  <c r="J234" i="9"/>
  <c r="BE234" i="9" s="1"/>
  <c r="BI231" i="9"/>
  <c r="BH231" i="9"/>
  <c r="BG231" i="9"/>
  <c r="BF231" i="9"/>
  <c r="T231" i="9"/>
  <c r="R231" i="9"/>
  <c r="P231" i="9"/>
  <c r="BK231" i="9"/>
  <c r="J231" i="9"/>
  <c r="BE231" i="9" s="1"/>
  <c r="BI228" i="9"/>
  <c r="BH228" i="9"/>
  <c r="BG228" i="9"/>
  <c r="BF228" i="9"/>
  <c r="T228" i="9"/>
  <c r="R228" i="9"/>
  <c r="P228" i="9"/>
  <c r="BK228" i="9"/>
  <c r="J228" i="9"/>
  <c r="BE228" i="9" s="1"/>
  <c r="BI225" i="9"/>
  <c r="BH225" i="9"/>
  <c r="BG225" i="9"/>
  <c r="BF225" i="9"/>
  <c r="T225" i="9"/>
  <c r="R225" i="9"/>
  <c r="P225" i="9"/>
  <c r="BK225" i="9"/>
  <c r="J225" i="9"/>
  <c r="BE225" i="9" s="1"/>
  <c r="BI224" i="9"/>
  <c r="BH224" i="9"/>
  <c r="BG224" i="9"/>
  <c r="BF224" i="9"/>
  <c r="T224" i="9"/>
  <c r="R224" i="9"/>
  <c r="P224" i="9"/>
  <c r="BK224" i="9"/>
  <c r="J224" i="9"/>
  <c r="BE224" i="9" s="1"/>
  <c r="BI223" i="9"/>
  <c r="BH223" i="9"/>
  <c r="BG223" i="9"/>
  <c r="BF223" i="9"/>
  <c r="T223" i="9"/>
  <c r="T222" i="9" s="1"/>
  <c r="R223" i="9"/>
  <c r="R222" i="9" s="1"/>
  <c r="P223" i="9"/>
  <c r="P222" i="9" s="1"/>
  <c r="BK223" i="9"/>
  <c r="BK222" i="9" s="1"/>
  <c r="J222" i="9"/>
  <c r="J66" i="9" s="1"/>
  <c r="J223" i="9"/>
  <c r="BE223" i="9"/>
  <c r="BI218" i="9"/>
  <c r="BH218" i="9"/>
  <c r="BG218" i="9"/>
  <c r="BF218" i="9"/>
  <c r="T218" i="9"/>
  <c r="R218" i="9"/>
  <c r="P218" i="9"/>
  <c r="BK218" i="9"/>
  <c r="J218" i="9"/>
  <c r="BE218" i="9" s="1"/>
  <c r="BI214" i="9"/>
  <c r="BH214" i="9"/>
  <c r="BG214" i="9"/>
  <c r="BF214" i="9"/>
  <c r="T214" i="9"/>
  <c r="R214" i="9"/>
  <c r="P214" i="9"/>
  <c r="BK214" i="9"/>
  <c r="J214" i="9"/>
  <c r="BE214" i="9" s="1"/>
  <c r="BI211" i="9"/>
  <c r="BH211" i="9"/>
  <c r="BG211" i="9"/>
  <c r="BF211" i="9"/>
  <c r="T211" i="9"/>
  <c r="R211" i="9"/>
  <c r="P211" i="9"/>
  <c r="BK211" i="9"/>
  <c r="J211" i="9"/>
  <c r="BE211" i="9" s="1"/>
  <c r="BI208" i="9"/>
  <c r="BH208" i="9"/>
  <c r="BG208" i="9"/>
  <c r="BF208" i="9"/>
  <c r="T208" i="9"/>
  <c r="R208" i="9"/>
  <c r="P208" i="9"/>
  <c r="BK208" i="9"/>
  <c r="J208" i="9"/>
  <c r="BE208" i="9" s="1"/>
  <c r="BI205" i="9"/>
  <c r="BH205" i="9"/>
  <c r="BG205" i="9"/>
  <c r="BF205" i="9"/>
  <c r="T205" i="9"/>
  <c r="R205" i="9"/>
  <c r="P205" i="9"/>
  <c r="BK205" i="9"/>
  <c r="J205" i="9"/>
  <c r="BE205" i="9" s="1"/>
  <c r="BI202" i="9"/>
  <c r="BH202" i="9"/>
  <c r="BG202" i="9"/>
  <c r="BF202" i="9"/>
  <c r="T202" i="9"/>
  <c r="R202" i="9"/>
  <c r="P202" i="9"/>
  <c r="BK202" i="9"/>
  <c r="J202" i="9"/>
  <c r="BE202" i="9" s="1"/>
  <c r="BI198" i="9"/>
  <c r="BH198" i="9"/>
  <c r="BG198" i="9"/>
  <c r="BF198" i="9"/>
  <c r="T198" i="9"/>
  <c r="R198" i="9"/>
  <c r="P198" i="9"/>
  <c r="BK198" i="9"/>
  <c r="J198" i="9"/>
  <c r="BE198" i="9" s="1"/>
  <c r="BI195" i="9"/>
  <c r="BH195" i="9"/>
  <c r="BG195" i="9"/>
  <c r="BF195" i="9"/>
  <c r="T195" i="9"/>
  <c r="T194" i="9" s="1"/>
  <c r="R195" i="9"/>
  <c r="R194" i="9" s="1"/>
  <c r="P195" i="9"/>
  <c r="P194" i="9" s="1"/>
  <c r="BK195" i="9"/>
  <c r="BK194" i="9" s="1"/>
  <c r="J194" i="9" s="1"/>
  <c r="J65" i="9" s="1"/>
  <c r="J195" i="9"/>
  <c r="BE195" i="9"/>
  <c r="BI188" i="9"/>
  <c r="BH188" i="9"/>
  <c r="BG188" i="9"/>
  <c r="BF188" i="9"/>
  <c r="T188" i="9"/>
  <c r="R188" i="9"/>
  <c r="P188" i="9"/>
  <c r="BK188" i="9"/>
  <c r="J188" i="9"/>
  <c r="BE188" i="9" s="1"/>
  <c r="BI187" i="9"/>
  <c r="BH187" i="9"/>
  <c r="BG187" i="9"/>
  <c r="BF187" i="9"/>
  <c r="T187" i="9"/>
  <c r="R187" i="9"/>
  <c r="P187" i="9"/>
  <c r="BK187" i="9"/>
  <c r="J187" i="9"/>
  <c r="BE187" i="9" s="1"/>
  <c r="BI185" i="9"/>
  <c r="BH185" i="9"/>
  <c r="BG185" i="9"/>
  <c r="BF185" i="9"/>
  <c r="T185" i="9"/>
  <c r="R185" i="9"/>
  <c r="P185" i="9"/>
  <c r="BK185" i="9"/>
  <c r="J185" i="9"/>
  <c r="BE185" i="9" s="1"/>
  <c r="BI181" i="9"/>
  <c r="BH181" i="9"/>
  <c r="BG181" i="9"/>
  <c r="BF181" i="9"/>
  <c r="T181" i="9"/>
  <c r="R181" i="9"/>
  <c r="P181" i="9"/>
  <c r="BK181" i="9"/>
  <c r="J181" i="9"/>
  <c r="BE181" i="9" s="1"/>
  <c r="BI178" i="9"/>
  <c r="BH178" i="9"/>
  <c r="BG178" i="9"/>
  <c r="BF178" i="9"/>
  <c r="T178" i="9"/>
  <c r="T177" i="9" s="1"/>
  <c r="R178" i="9"/>
  <c r="R177" i="9" s="1"/>
  <c r="P178" i="9"/>
  <c r="BK178" i="9"/>
  <c r="BK177" i="9" s="1"/>
  <c r="J177" i="9" s="1"/>
  <c r="J64" i="9" s="1"/>
  <c r="J178" i="9"/>
  <c r="BE178" i="9"/>
  <c r="BI176" i="9"/>
  <c r="BH176" i="9"/>
  <c r="BG176" i="9"/>
  <c r="BF176" i="9"/>
  <c r="T176" i="9"/>
  <c r="R176" i="9"/>
  <c r="P176" i="9"/>
  <c r="BK176" i="9"/>
  <c r="J176" i="9"/>
  <c r="BE176" i="9" s="1"/>
  <c r="BI173" i="9"/>
  <c r="BH173" i="9"/>
  <c r="BG173" i="9"/>
  <c r="BF173" i="9"/>
  <c r="T173" i="9"/>
  <c r="T172" i="9" s="1"/>
  <c r="R173" i="9"/>
  <c r="R172" i="9" s="1"/>
  <c r="P173" i="9"/>
  <c r="BK173" i="9"/>
  <c r="BK172" i="9" s="1"/>
  <c r="J172" i="9" s="1"/>
  <c r="J63" i="9" s="1"/>
  <c r="J173" i="9"/>
  <c r="BE173" i="9"/>
  <c r="BI169" i="9"/>
  <c r="BH169" i="9"/>
  <c r="BG169" i="9"/>
  <c r="BF169" i="9"/>
  <c r="T169" i="9"/>
  <c r="R169" i="9"/>
  <c r="P169" i="9"/>
  <c r="BK169" i="9"/>
  <c r="J169" i="9"/>
  <c r="BE169" i="9" s="1"/>
  <c r="BI165" i="9"/>
  <c r="BH165" i="9"/>
  <c r="BG165" i="9"/>
  <c r="BF165" i="9"/>
  <c r="T165" i="9"/>
  <c r="R165" i="9"/>
  <c r="P165" i="9"/>
  <c r="BK165" i="9"/>
  <c r="J165" i="9"/>
  <c r="BE165" i="9" s="1"/>
  <c r="BI164" i="9"/>
  <c r="BH164" i="9"/>
  <c r="BG164" i="9"/>
  <c r="BF164" i="9"/>
  <c r="T164" i="9"/>
  <c r="R164" i="9"/>
  <c r="P164" i="9"/>
  <c r="BK164" i="9"/>
  <c r="J164" i="9"/>
  <c r="BE164" i="9" s="1"/>
  <c r="BI161" i="9"/>
  <c r="BH161" i="9"/>
  <c r="BG161" i="9"/>
  <c r="BF161" i="9"/>
  <c r="T161" i="9"/>
  <c r="R161" i="9"/>
  <c r="P161" i="9"/>
  <c r="BK161" i="9"/>
  <c r="J161" i="9"/>
  <c r="BE161" i="9" s="1"/>
  <c r="BI155" i="9"/>
  <c r="BH155" i="9"/>
  <c r="BG155" i="9"/>
  <c r="BF155" i="9"/>
  <c r="T155" i="9"/>
  <c r="R155" i="9"/>
  <c r="P155" i="9"/>
  <c r="BK155" i="9"/>
  <c r="J155" i="9"/>
  <c r="BE155" i="9" s="1"/>
  <c r="BI149" i="9"/>
  <c r="BH149" i="9"/>
  <c r="BG149" i="9"/>
  <c r="BF149" i="9"/>
  <c r="T149" i="9"/>
  <c r="R149" i="9"/>
  <c r="P149" i="9"/>
  <c r="BK149" i="9"/>
  <c r="J149" i="9"/>
  <c r="BE149" i="9" s="1"/>
  <c r="BI142" i="9"/>
  <c r="BH142" i="9"/>
  <c r="BG142" i="9"/>
  <c r="BF142" i="9"/>
  <c r="T142" i="9"/>
  <c r="R142" i="9"/>
  <c r="P142" i="9"/>
  <c r="BK142" i="9"/>
  <c r="J142" i="9"/>
  <c r="BE142" i="9" s="1"/>
  <c r="BI138" i="9"/>
  <c r="BH138" i="9"/>
  <c r="BG138" i="9"/>
  <c r="BF138" i="9"/>
  <c r="T138" i="9"/>
  <c r="R138" i="9"/>
  <c r="P138" i="9"/>
  <c r="BK138" i="9"/>
  <c r="J138" i="9"/>
  <c r="BE138" i="9" s="1"/>
  <c r="BI136" i="9"/>
  <c r="BH136" i="9"/>
  <c r="BG136" i="9"/>
  <c r="BF136" i="9"/>
  <c r="T136" i="9"/>
  <c r="R136" i="9"/>
  <c r="P136" i="9"/>
  <c r="BK136" i="9"/>
  <c r="J136" i="9"/>
  <c r="BE136" i="9" s="1"/>
  <c r="BI133" i="9"/>
  <c r="BH133" i="9"/>
  <c r="BG133" i="9"/>
  <c r="BF133" i="9"/>
  <c r="T133" i="9"/>
  <c r="R133" i="9"/>
  <c r="P133" i="9"/>
  <c r="BK133" i="9"/>
  <c r="J133" i="9"/>
  <c r="BE133" i="9" s="1"/>
  <c r="BI130" i="9"/>
  <c r="BH130" i="9"/>
  <c r="BG130" i="9"/>
  <c r="BF130" i="9"/>
  <c r="T130" i="9"/>
  <c r="R130" i="9"/>
  <c r="P130" i="9"/>
  <c r="BK130" i="9"/>
  <c r="J130" i="9"/>
  <c r="BE130" i="9" s="1"/>
  <c r="BI122" i="9"/>
  <c r="BH122" i="9"/>
  <c r="BG122" i="9"/>
  <c r="BF122" i="9"/>
  <c r="T122" i="9"/>
  <c r="R122" i="9"/>
  <c r="P122" i="9"/>
  <c r="BK122" i="9"/>
  <c r="J122" i="9"/>
  <c r="BE122" i="9" s="1"/>
  <c r="BI118" i="9"/>
  <c r="BH118" i="9"/>
  <c r="BG118" i="9"/>
  <c r="BF118" i="9"/>
  <c r="T118" i="9"/>
  <c r="R118" i="9"/>
  <c r="P118" i="9"/>
  <c r="BK118" i="9"/>
  <c r="J118" i="9"/>
  <c r="BE118" i="9" s="1"/>
  <c r="BI116" i="9"/>
  <c r="BH116" i="9"/>
  <c r="BG116" i="9"/>
  <c r="BF116" i="9"/>
  <c r="T116" i="9"/>
  <c r="R116" i="9"/>
  <c r="P116" i="9"/>
  <c r="BK116" i="9"/>
  <c r="J116" i="9"/>
  <c r="BE116" i="9" s="1"/>
  <c r="BI113" i="9"/>
  <c r="BH113" i="9"/>
  <c r="BG113" i="9"/>
  <c r="BF113" i="9"/>
  <c r="T113" i="9"/>
  <c r="R113" i="9"/>
  <c r="P113" i="9"/>
  <c r="BK113" i="9"/>
  <c r="J113" i="9"/>
  <c r="BE113" i="9" s="1"/>
  <c r="BI110" i="9"/>
  <c r="BH110" i="9"/>
  <c r="BG110" i="9"/>
  <c r="BF110" i="9"/>
  <c r="T110" i="9"/>
  <c r="R110" i="9"/>
  <c r="P110" i="9"/>
  <c r="BK110" i="9"/>
  <c r="J110" i="9"/>
  <c r="BE110" i="9" s="1"/>
  <c r="BI107" i="9"/>
  <c r="BH107" i="9"/>
  <c r="BG107" i="9"/>
  <c r="BF107" i="9"/>
  <c r="T107" i="9"/>
  <c r="R107" i="9"/>
  <c r="P107" i="9"/>
  <c r="BK107" i="9"/>
  <c r="J107" i="9"/>
  <c r="BE107" i="9" s="1"/>
  <c r="BI100" i="9"/>
  <c r="BH100" i="9"/>
  <c r="BG100" i="9"/>
  <c r="BF100" i="9"/>
  <c r="T100" i="9"/>
  <c r="R100" i="9"/>
  <c r="P100" i="9"/>
  <c r="BK100" i="9"/>
  <c r="J100" i="9"/>
  <c r="BE100" i="9" s="1"/>
  <c r="BI95" i="9"/>
  <c r="F36" i="9" s="1"/>
  <c r="BD62" i="1" s="1"/>
  <c r="BH95" i="9"/>
  <c r="BG95" i="9"/>
  <c r="BF95" i="9"/>
  <c r="J33" i="9"/>
  <c r="AW62" i="1" s="1"/>
  <c r="F33" i="9"/>
  <c r="BA62" i="1" s="1"/>
  <c r="T95" i="9"/>
  <c r="T94" i="9" s="1"/>
  <c r="R95" i="9"/>
  <c r="R94" i="9" s="1"/>
  <c r="R93" i="9" s="1"/>
  <c r="R92" i="9" s="1"/>
  <c r="P95" i="9"/>
  <c r="P94" i="9" s="1"/>
  <c r="BK95" i="9"/>
  <c r="BK94" i="9"/>
  <c r="J95" i="9"/>
  <c r="BE95" i="9"/>
  <c r="J88" i="9"/>
  <c r="F88" i="9"/>
  <c r="F86" i="9"/>
  <c r="E84" i="9"/>
  <c r="J55" i="9"/>
  <c r="F55" i="9"/>
  <c r="F53" i="9"/>
  <c r="E51" i="9"/>
  <c r="J20" i="9"/>
  <c r="E20" i="9"/>
  <c r="F56" i="9" s="1"/>
  <c r="F89" i="9"/>
  <c r="J19" i="9"/>
  <c r="J14" i="9"/>
  <c r="J53" i="9" s="1"/>
  <c r="J86" i="9"/>
  <c r="E7" i="9"/>
  <c r="E80" i="9" s="1"/>
  <c r="AY61" i="1"/>
  <c r="AX61" i="1"/>
  <c r="BI476" i="8"/>
  <c r="BH476" i="8"/>
  <c r="BG476" i="8"/>
  <c r="BF476" i="8"/>
  <c r="T476" i="8"/>
  <c r="T475" i="8"/>
  <c r="R476" i="8"/>
  <c r="R475" i="8" s="1"/>
  <c r="P476" i="8"/>
  <c r="P475" i="8"/>
  <c r="BK476" i="8"/>
  <c r="BK475" i="8" s="1"/>
  <c r="J475" i="8" s="1"/>
  <c r="J70" i="8" s="1"/>
  <c r="J476" i="8"/>
  <c r="BE476" i="8" s="1"/>
  <c r="BI469" i="8"/>
  <c r="BH469" i="8"/>
  <c r="BG469" i="8"/>
  <c r="BF469" i="8"/>
  <c r="T469" i="8"/>
  <c r="T468" i="8"/>
  <c r="R469" i="8"/>
  <c r="R468" i="8"/>
  <c r="P469" i="8"/>
  <c r="P468" i="8"/>
  <c r="BK469" i="8"/>
  <c r="BK468" i="8"/>
  <c r="J468" i="8" s="1"/>
  <c r="J69" i="8" s="1"/>
  <c r="J469" i="8"/>
  <c r="BE469" i="8" s="1"/>
  <c r="BI466" i="8"/>
  <c r="BH466" i="8"/>
  <c r="BG466" i="8"/>
  <c r="BF466" i="8"/>
  <c r="T466" i="8"/>
  <c r="R466" i="8"/>
  <c r="P466" i="8"/>
  <c r="BK466" i="8"/>
  <c r="J466" i="8"/>
  <c r="BE466" i="8"/>
  <c r="BI463" i="8"/>
  <c r="BH463" i="8"/>
  <c r="BG463" i="8"/>
  <c r="BF463" i="8"/>
  <c r="T463" i="8"/>
  <c r="R463" i="8"/>
  <c r="P463" i="8"/>
  <c r="BK463" i="8"/>
  <c r="J463" i="8"/>
  <c r="BE463" i="8"/>
  <c r="BI460" i="8"/>
  <c r="BH460" i="8"/>
  <c r="BG460" i="8"/>
  <c r="BF460" i="8"/>
  <c r="T460" i="8"/>
  <c r="R460" i="8"/>
  <c r="P460" i="8"/>
  <c r="BK460" i="8"/>
  <c r="J460" i="8"/>
  <c r="BE460" i="8"/>
  <c r="BI457" i="8"/>
  <c r="BH457" i="8"/>
  <c r="BG457" i="8"/>
  <c r="BF457" i="8"/>
  <c r="T457" i="8"/>
  <c r="T456" i="8"/>
  <c r="R457" i="8"/>
  <c r="R456" i="8"/>
  <c r="P457" i="8"/>
  <c r="P456" i="8"/>
  <c r="BK457" i="8"/>
  <c r="BK456" i="8"/>
  <c r="J456" i="8" s="1"/>
  <c r="J68" i="8" s="1"/>
  <c r="J457" i="8"/>
  <c r="BE457" i="8" s="1"/>
  <c r="BI451" i="8"/>
  <c r="BH451" i="8"/>
  <c r="BG451" i="8"/>
  <c r="BF451" i="8"/>
  <c r="T451" i="8"/>
  <c r="R451" i="8"/>
  <c r="P451" i="8"/>
  <c r="BK451" i="8"/>
  <c r="J451" i="8"/>
  <c r="BE451" i="8"/>
  <c r="BI450" i="8"/>
  <c r="BH450" i="8"/>
  <c r="BG450" i="8"/>
  <c r="BF450" i="8"/>
  <c r="T450" i="8"/>
  <c r="R450" i="8"/>
  <c r="P450" i="8"/>
  <c r="BK450" i="8"/>
  <c r="BE450" i="8"/>
  <c r="BI449" i="8"/>
  <c r="BH449" i="8"/>
  <c r="BG449" i="8"/>
  <c r="BF449" i="8"/>
  <c r="T449" i="8"/>
  <c r="R449" i="8"/>
  <c r="P449" i="8"/>
  <c r="BK449" i="8"/>
  <c r="J449" i="8"/>
  <c r="BE449" i="8"/>
  <c r="BI446" i="8"/>
  <c r="BH446" i="8"/>
  <c r="BG446" i="8"/>
  <c r="BF446" i="8"/>
  <c r="T446" i="8"/>
  <c r="R446" i="8"/>
  <c r="P446" i="8"/>
  <c r="BK446" i="8"/>
  <c r="J446" i="8"/>
  <c r="BE446" i="8"/>
  <c r="BI445" i="8"/>
  <c r="BH445" i="8"/>
  <c r="BG445" i="8"/>
  <c r="BF445" i="8"/>
  <c r="T445" i="8"/>
  <c r="R445" i="8"/>
  <c r="P445" i="8"/>
  <c r="BK445" i="8"/>
  <c r="J445" i="8"/>
  <c r="BE445" i="8"/>
  <c r="BI442" i="8"/>
  <c r="BH442" i="8"/>
  <c r="BG442" i="8"/>
  <c r="BF442" i="8"/>
  <c r="T442" i="8"/>
  <c r="R442" i="8"/>
  <c r="P442" i="8"/>
  <c r="BK442" i="8"/>
  <c r="J442" i="8"/>
  <c r="BE442" i="8"/>
  <c r="BI439" i="8"/>
  <c r="BH439" i="8"/>
  <c r="BG439" i="8"/>
  <c r="BF439" i="8"/>
  <c r="T439" i="8"/>
  <c r="R439" i="8"/>
  <c r="P439" i="8"/>
  <c r="BK439" i="8"/>
  <c r="J439" i="8"/>
  <c r="BE439" i="8"/>
  <c r="BI435" i="8"/>
  <c r="BH435" i="8"/>
  <c r="BG435" i="8"/>
  <c r="BF435" i="8"/>
  <c r="T435" i="8"/>
  <c r="R435" i="8"/>
  <c r="P435" i="8"/>
  <c r="BK435" i="8"/>
  <c r="J435" i="8"/>
  <c r="BE435" i="8"/>
  <c r="BI434" i="8"/>
  <c r="BH434" i="8"/>
  <c r="BG434" i="8"/>
  <c r="BF434" i="8"/>
  <c r="T434" i="8"/>
  <c r="R434" i="8"/>
  <c r="P434" i="8"/>
  <c r="BK434" i="8"/>
  <c r="J434" i="8"/>
  <c r="BE434" i="8"/>
  <c r="BI433" i="8"/>
  <c r="BH433" i="8"/>
  <c r="BG433" i="8"/>
  <c r="BF433" i="8"/>
  <c r="T433" i="8"/>
  <c r="R433" i="8"/>
  <c r="P433" i="8"/>
  <c r="BK433" i="8"/>
  <c r="J433" i="8"/>
  <c r="BE433" i="8"/>
  <c r="BI427" i="8"/>
  <c r="BH427" i="8"/>
  <c r="BG427" i="8"/>
  <c r="BF427" i="8"/>
  <c r="T427" i="8"/>
  <c r="R427" i="8"/>
  <c r="P427" i="8"/>
  <c r="BK427" i="8"/>
  <c r="J427" i="8"/>
  <c r="BE427" i="8"/>
  <c r="BI426" i="8"/>
  <c r="BH426" i="8"/>
  <c r="BG426" i="8"/>
  <c r="BF426" i="8"/>
  <c r="T426" i="8"/>
  <c r="R426" i="8"/>
  <c r="P426" i="8"/>
  <c r="BK426" i="8"/>
  <c r="J426" i="8"/>
  <c r="BE426" i="8"/>
  <c r="BI423" i="8"/>
  <c r="BH423" i="8"/>
  <c r="BG423" i="8"/>
  <c r="BF423" i="8"/>
  <c r="T423" i="8"/>
  <c r="R423" i="8"/>
  <c r="P423" i="8"/>
  <c r="BK423" i="8"/>
  <c r="J423" i="8"/>
  <c r="BE423" i="8"/>
  <c r="BI422" i="8"/>
  <c r="BH422" i="8"/>
  <c r="BG422" i="8"/>
  <c r="BF422" i="8"/>
  <c r="T422" i="8"/>
  <c r="R422" i="8"/>
  <c r="P422" i="8"/>
  <c r="BK422" i="8"/>
  <c r="J422" i="8"/>
  <c r="BE422" i="8"/>
  <c r="BI421" i="8"/>
  <c r="BH421" i="8"/>
  <c r="BG421" i="8"/>
  <c r="BF421" i="8"/>
  <c r="T421" i="8"/>
  <c r="R421" i="8"/>
  <c r="P421" i="8"/>
  <c r="BK421" i="8"/>
  <c r="J421" i="8"/>
  <c r="BE421" i="8"/>
  <c r="BI420" i="8"/>
  <c r="BH420" i="8"/>
  <c r="BG420" i="8"/>
  <c r="BF420" i="8"/>
  <c r="T420" i="8"/>
  <c r="R420" i="8"/>
  <c r="P420" i="8"/>
  <c r="BK420" i="8"/>
  <c r="J420" i="8"/>
  <c r="BE420" i="8"/>
  <c r="BI417" i="8"/>
  <c r="BH417" i="8"/>
  <c r="BG417" i="8"/>
  <c r="BF417" i="8"/>
  <c r="T417" i="8"/>
  <c r="R417" i="8"/>
  <c r="P417" i="8"/>
  <c r="BK417" i="8"/>
  <c r="J417" i="8"/>
  <c r="BE417" i="8"/>
  <c r="BI416" i="8"/>
  <c r="BH416" i="8"/>
  <c r="BG416" i="8"/>
  <c r="BF416" i="8"/>
  <c r="T416" i="8"/>
  <c r="R416" i="8"/>
  <c r="P416" i="8"/>
  <c r="BK416" i="8"/>
  <c r="J416" i="8"/>
  <c r="BE416" i="8"/>
  <c r="BI413" i="8"/>
  <c r="BH413" i="8"/>
  <c r="BG413" i="8"/>
  <c r="BF413" i="8"/>
  <c r="T413" i="8"/>
  <c r="R413" i="8"/>
  <c r="P413" i="8"/>
  <c r="BK413" i="8"/>
  <c r="J413" i="8"/>
  <c r="BE413" i="8"/>
  <c r="BI412" i="8"/>
  <c r="BH412" i="8"/>
  <c r="BG412" i="8"/>
  <c r="BF412" i="8"/>
  <c r="T412" i="8"/>
  <c r="R412" i="8"/>
  <c r="P412" i="8"/>
  <c r="BK412" i="8"/>
  <c r="J412" i="8"/>
  <c r="BE412" i="8"/>
  <c r="BI411" i="8"/>
  <c r="BH411" i="8"/>
  <c r="BG411" i="8"/>
  <c r="BF411" i="8"/>
  <c r="T411" i="8"/>
  <c r="R411" i="8"/>
  <c r="P411" i="8"/>
  <c r="BK411" i="8"/>
  <c r="J411" i="8"/>
  <c r="BE411" i="8"/>
  <c r="BI410" i="8"/>
  <c r="BH410" i="8"/>
  <c r="BG410" i="8"/>
  <c r="BF410" i="8"/>
  <c r="T410" i="8"/>
  <c r="R410" i="8"/>
  <c r="P410" i="8"/>
  <c r="BK410" i="8"/>
  <c r="J410" i="8"/>
  <c r="BE410" i="8"/>
  <c r="BI409" i="8"/>
  <c r="BH409" i="8"/>
  <c r="BG409" i="8"/>
  <c r="BF409" i="8"/>
  <c r="T409" i="8"/>
  <c r="R409" i="8"/>
  <c r="P409" i="8"/>
  <c r="BK409" i="8"/>
  <c r="J409" i="8"/>
  <c r="BE409" i="8"/>
  <c r="BI408" i="8"/>
  <c r="BH408" i="8"/>
  <c r="BG408" i="8"/>
  <c r="BF408" i="8"/>
  <c r="T408" i="8"/>
  <c r="R408" i="8"/>
  <c r="P408" i="8"/>
  <c r="BK408" i="8"/>
  <c r="J408" i="8"/>
  <c r="BE408" i="8"/>
  <c r="BI405" i="8"/>
  <c r="BH405" i="8"/>
  <c r="BG405" i="8"/>
  <c r="BF405" i="8"/>
  <c r="T405" i="8"/>
  <c r="R405" i="8"/>
  <c r="P405" i="8"/>
  <c r="BK405" i="8"/>
  <c r="J405" i="8"/>
  <c r="BE405" i="8"/>
  <c r="BI404" i="8"/>
  <c r="BH404" i="8"/>
  <c r="BG404" i="8"/>
  <c r="BF404" i="8"/>
  <c r="T404" i="8"/>
  <c r="R404" i="8"/>
  <c r="P404" i="8"/>
  <c r="BK404" i="8"/>
  <c r="J404" i="8"/>
  <c r="BE404" i="8"/>
  <c r="BI403" i="8"/>
  <c r="BH403" i="8"/>
  <c r="BG403" i="8"/>
  <c r="BF403" i="8"/>
  <c r="T403" i="8"/>
  <c r="R403" i="8"/>
  <c r="P403" i="8"/>
  <c r="BK403" i="8"/>
  <c r="J403" i="8"/>
  <c r="BE403" i="8"/>
  <c r="BI402" i="8"/>
  <c r="BH402" i="8"/>
  <c r="BG402" i="8"/>
  <c r="BF402" i="8"/>
  <c r="T402" i="8"/>
  <c r="R402" i="8"/>
  <c r="P402" i="8"/>
  <c r="BK402" i="8"/>
  <c r="J402" i="8"/>
  <c r="BE402" i="8"/>
  <c r="BI400" i="8"/>
  <c r="BH400" i="8"/>
  <c r="BG400" i="8"/>
  <c r="BF400" i="8"/>
  <c r="T400" i="8"/>
  <c r="R400" i="8"/>
  <c r="P400" i="8"/>
  <c r="BK400" i="8"/>
  <c r="J400" i="8"/>
  <c r="BE400" i="8"/>
  <c r="BI399" i="8"/>
  <c r="BH399" i="8"/>
  <c r="BG399" i="8"/>
  <c r="BF399" i="8"/>
  <c r="T399" i="8"/>
  <c r="R399" i="8"/>
  <c r="P399" i="8"/>
  <c r="BK399" i="8"/>
  <c r="J399" i="8"/>
  <c r="BE399" i="8"/>
  <c r="BI398" i="8"/>
  <c r="BH398" i="8"/>
  <c r="BG398" i="8"/>
  <c r="BF398" i="8"/>
  <c r="T398" i="8"/>
  <c r="R398" i="8"/>
  <c r="P398" i="8"/>
  <c r="BK398" i="8"/>
  <c r="J398" i="8"/>
  <c r="BE398" i="8"/>
  <c r="BI397" i="8"/>
  <c r="BH397" i="8"/>
  <c r="BG397" i="8"/>
  <c r="BF397" i="8"/>
  <c r="T397" i="8"/>
  <c r="R397" i="8"/>
  <c r="P397" i="8"/>
  <c r="BK397" i="8"/>
  <c r="J397" i="8"/>
  <c r="BE397" i="8"/>
  <c r="BI395" i="8"/>
  <c r="BH395" i="8"/>
  <c r="BG395" i="8"/>
  <c r="BF395" i="8"/>
  <c r="T395" i="8"/>
  <c r="R395" i="8"/>
  <c r="P395" i="8"/>
  <c r="BK395" i="8"/>
  <c r="J395" i="8"/>
  <c r="BE395" i="8"/>
  <c r="BI393" i="8"/>
  <c r="BH393" i="8"/>
  <c r="BG393" i="8"/>
  <c r="BF393" i="8"/>
  <c r="T393" i="8"/>
  <c r="R393" i="8"/>
  <c r="P393" i="8"/>
  <c r="BK393" i="8"/>
  <c r="J393" i="8"/>
  <c r="BE393" i="8"/>
  <c r="BI391" i="8"/>
  <c r="BH391" i="8"/>
  <c r="BG391" i="8"/>
  <c r="BF391" i="8"/>
  <c r="T391" i="8"/>
  <c r="R391" i="8"/>
  <c r="P391" i="8"/>
  <c r="BK391" i="8"/>
  <c r="J391" i="8"/>
  <c r="BE391" i="8"/>
  <c r="BI387" i="8"/>
  <c r="BH387" i="8"/>
  <c r="BG387" i="8"/>
  <c r="BF387" i="8"/>
  <c r="T387" i="8"/>
  <c r="R387" i="8"/>
  <c r="P387" i="8"/>
  <c r="BK387" i="8"/>
  <c r="J387" i="8"/>
  <c r="BE387" i="8"/>
  <c r="BI382" i="8"/>
  <c r="BH382" i="8"/>
  <c r="BG382" i="8"/>
  <c r="BF382" i="8"/>
  <c r="T382" i="8"/>
  <c r="R382" i="8"/>
  <c r="P382" i="8"/>
  <c r="BK382" i="8"/>
  <c r="J382" i="8"/>
  <c r="BE382" i="8"/>
  <c r="BI380" i="8"/>
  <c r="BH380" i="8"/>
  <c r="BG380" i="8"/>
  <c r="BF380" i="8"/>
  <c r="T380" i="8"/>
  <c r="R380" i="8"/>
  <c r="P380" i="8"/>
  <c r="BK380" i="8"/>
  <c r="J380" i="8"/>
  <c r="BE380" i="8"/>
  <c r="BI378" i="8"/>
  <c r="BH378" i="8"/>
  <c r="BG378" i="8"/>
  <c r="BF378" i="8"/>
  <c r="T378" i="8"/>
  <c r="R378" i="8"/>
  <c r="P378" i="8"/>
  <c r="BK378" i="8"/>
  <c r="J378" i="8"/>
  <c r="BE378" i="8"/>
  <c r="BI374" i="8"/>
  <c r="BH374" i="8"/>
  <c r="BG374" i="8"/>
  <c r="BF374" i="8"/>
  <c r="T374" i="8"/>
  <c r="R374" i="8"/>
  <c r="P374" i="8"/>
  <c r="BK374" i="8"/>
  <c r="J374" i="8"/>
  <c r="BE374" i="8"/>
  <c r="BI368" i="8"/>
  <c r="BH368" i="8"/>
  <c r="BG368" i="8"/>
  <c r="BF368" i="8"/>
  <c r="T368" i="8"/>
  <c r="R368" i="8"/>
  <c r="P368" i="8"/>
  <c r="BK368" i="8"/>
  <c r="J368" i="8"/>
  <c r="BE368" i="8"/>
  <c r="BI367" i="8"/>
  <c r="BH367" i="8"/>
  <c r="BG367" i="8"/>
  <c r="BF367" i="8"/>
  <c r="T367" i="8"/>
  <c r="R367" i="8"/>
  <c r="P367" i="8"/>
  <c r="BK367" i="8"/>
  <c r="J367" i="8"/>
  <c r="BE367" i="8"/>
  <c r="BI366" i="8"/>
  <c r="BH366" i="8"/>
  <c r="BG366" i="8"/>
  <c r="BF366" i="8"/>
  <c r="T366" i="8"/>
  <c r="R366" i="8"/>
  <c r="P366" i="8"/>
  <c r="BK366" i="8"/>
  <c r="J366" i="8"/>
  <c r="BE366" i="8"/>
  <c r="BI365" i="8"/>
  <c r="BH365" i="8"/>
  <c r="BG365" i="8"/>
  <c r="BF365" i="8"/>
  <c r="T365" i="8"/>
  <c r="R365" i="8"/>
  <c r="P365" i="8"/>
  <c r="BK365" i="8"/>
  <c r="J365" i="8"/>
  <c r="BE365" i="8"/>
  <c r="BI364" i="8"/>
  <c r="BH364" i="8"/>
  <c r="BG364" i="8"/>
  <c r="BF364" i="8"/>
  <c r="T364" i="8"/>
  <c r="R364" i="8"/>
  <c r="P364" i="8"/>
  <c r="BK364" i="8"/>
  <c r="J364" i="8"/>
  <c r="BE364" i="8"/>
  <c r="BI362" i="8"/>
  <c r="BH362" i="8"/>
  <c r="BG362" i="8"/>
  <c r="BF362" i="8"/>
  <c r="T362" i="8"/>
  <c r="R362" i="8"/>
  <c r="P362" i="8"/>
  <c r="BK362" i="8"/>
  <c r="J362" i="8"/>
  <c r="BE362" i="8"/>
  <c r="BI361" i="8"/>
  <c r="BH361" i="8"/>
  <c r="BG361" i="8"/>
  <c r="BF361" i="8"/>
  <c r="T361" i="8"/>
  <c r="R361" i="8"/>
  <c r="P361" i="8"/>
  <c r="BK361" i="8"/>
  <c r="J361" i="8"/>
  <c r="BE361" i="8"/>
  <c r="BI360" i="8"/>
  <c r="BH360" i="8"/>
  <c r="BG360" i="8"/>
  <c r="BF360" i="8"/>
  <c r="T360" i="8"/>
  <c r="R360" i="8"/>
  <c r="P360" i="8"/>
  <c r="BK360" i="8"/>
  <c r="J360" i="8"/>
  <c r="BE360" i="8"/>
  <c r="BI358" i="8"/>
  <c r="BH358" i="8"/>
  <c r="BG358" i="8"/>
  <c r="BF358" i="8"/>
  <c r="T358" i="8"/>
  <c r="R358" i="8"/>
  <c r="P358" i="8"/>
  <c r="BK358" i="8"/>
  <c r="J358" i="8"/>
  <c r="BE358" i="8"/>
  <c r="BI357" i="8"/>
  <c r="BH357" i="8"/>
  <c r="BG357" i="8"/>
  <c r="BF357" i="8"/>
  <c r="T357" i="8"/>
  <c r="R357" i="8"/>
  <c r="R353" i="8" s="1"/>
  <c r="P357" i="8"/>
  <c r="BK357" i="8"/>
  <c r="J357" i="8"/>
  <c r="BE357" i="8"/>
  <c r="BI356" i="8"/>
  <c r="BH356" i="8"/>
  <c r="BG356" i="8"/>
  <c r="BF356" i="8"/>
  <c r="T356" i="8"/>
  <c r="R356" i="8"/>
  <c r="P356" i="8"/>
  <c r="BK356" i="8"/>
  <c r="J356" i="8"/>
  <c r="BE356" i="8"/>
  <c r="BI354" i="8"/>
  <c r="BH354" i="8"/>
  <c r="BG354" i="8"/>
  <c r="BF354" i="8"/>
  <c r="T354" i="8"/>
  <c r="T353" i="8"/>
  <c r="R354" i="8"/>
  <c r="P354" i="8"/>
  <c r="P353" i="8"/>
  <c r="BK354" i="8"/>
  <c r="J354" i="8"/>
  <c r="BE354" i="8" s="1"/>
  <c r="BI347" i="8"/>
  <c r="BH347" i="8"/>
  <c r="BG347" i="8"/>
  <c r="BF347" i="8"/>
  <c r="T347" i="8"/>
  <c r="R347" i="8"/>
  <c r="P347" i="8"/>
  <c r="BK347" i="8"/>
  <c r="J347" i="8"/>
  <c r="BE347" i="8"/>
  <c r="BI341" i="8"/>
  <c r="BH341" i="8"/>
  <c r="BG341" i="8"/>
  <c r="BF341" i="8"/>
  <c r="T341" i="8"/>
  <c r="R341" i="8"/>
  <c r="P341" i="8"/>
  <c r="BK341" i="8"/>
  <c r="J341" i="8"/>
  <c r="BE341" i="8"/>
  <c r="BI336" i="8"/>
  <c r="BH336" i="8"/>
  <c r="BG336" i="8"/>
  <c r="BF336" i="8"/>
  <c r="T336" i="8"/>
  <c r="R336" i="8"/>
  <c r="P336" i="8"/>
  <c r="BK336" i="8"/>
  <c r="J336" i="8"/>
  <c r="BE336" i="8"/>
  <c r="BI331" i="8"/>
  <c r="BH331" i="8"/>
  <c r="BG331" i="8"/>
  <c r="BF331" i="8"/>
  <c r="T331" i="8"/>
  <c r="R331" i="8"/>
  <c r="P331" i="8"/>
  <c r="BK331" i="8"/>
  <c r="J331" i="8"/>
  <c r="BE331" i="8"/>
  <c r="BI324" i="8"/>
  <c r="BH324" i="8"/>
  <c r="BG324" i="8"/>
  <c r="BF324" i="8"/>
  <c r="T324" i="8"/>
  <c r="R324" i="8"/>
  <c r="P324" i="8"/>
  <c r="BK324" i="8"/>
  <c r="J324" i="8"/>
  <c r="BE324" i="8"/>
  <c r="BI319" i="8"/>
  <c r="BH319" i="8"/>
  <c r="BG319" i="8"/>
  <c r="BF319" i="8"/>
  <c r="T319" i="8"/>
  <c r="R319" i="8"/>
  <c r="P319" i="8"/>
  <c r="BK319" i="8"/>
  <c r="J319" i="8"/>
  <c r="BE319" i="8"/>
  <c r="BI311" i="8"/>
  <c r="BH311" i="8"/>
  <c r="BG311" i="8"/>
  <c r="BF311" i="8"/>
  <c r="T311" i="8"/>
  <c r="R311" i="8"/>
  <c r="P311" i="8"/>
  <c r="BK311" i="8"/>
  <c r="J311" i="8"/>
  <c r="BE311" i="8"/>
  <c r="BI304" i="8"/>
  <c r="BH304" i="8"/>
  <c r="BG304" i="8"/>
  <c r="BF304" i="8"/>
  <c r="T304" i="8"/>
  <c r="T303" i="8"/>
  <c r="R304" i="8"/>
  <c r="R303" i="8"/>
  <c r="P304" i="8"/>
  <c r="P303" i="8"/>
  <c r="BK304" i="8"/>
  <c r="BK303" i="8"/>
  <c r="J303" i="8" s="1"/>
  <c r="J66" i="8" s="1"/>
  <c r="J304" i="8"/>
  <c r="BE304" i="8" s="1"/>
  <c r="BI295" i="8"/>
  <c r="BH295" i="8"/>
  <c r="BG295" i="8"/>
  <c r="BF295" i="8"/>
  <c r="T295" i="8"/>
  <c r="R295" i="8"/>
  <c r="P295" i="8"/>
  <c r="BK295" i="8"/>
  <c r="J295" i="8"/>
  <c r="BE295" i="8"/>
  <c r="BI284" i="8"/>
  <c r="BH284" i="8"/>
  <c r="BG284" i="8"/>
  <c r="BF284" i="8"/>
  <c r="T284" i="8"/>
  <c r="R284" i="8"/>
  <c r="P284" i="8"/>
  <c r="BK284" i="8"/>
  <c r="J284" i="8"/>
  <c r="BE284" i="8"/>
  <c r="BI283" i="8"/>
  <c r="BH283" i="8"/>
  <c r="BG283" i="8"/>
  <c r="BF283" i="8"/>
  <c r="T283" i="8"/>
  <c r="R283" i="8"/>
  <c r="P283" i="8"/>
  <c r="BK283" i="8"/>
  <c r="J283" i="8"/>
  <c r="BE283" i="8"/>
  <c r="BI280" i="8"/>
  <c r="BH280" i="8"/>
  <c r="BG280" i="8"/>
  <c r="BF280" i="8"/>
  <c r="T280" i="8"/>
  <c r="R280" i="8"/>
  <c r="P280" i="8"/>
  <c r="BK280" i="8"/>
  <c r="J280" i="8"/>
  <c r="BE280" i="8"/>
  <c r="BI279" i="8"/>
  <c r="BH279" i="8"/>
  <c r="BG279" i="8"/>
  <c r="BF279" i="8"/>
  <c r="T279" i="8"/>
  <c r="R279" i="8"/>
  <c r="P279" i="8"/>
  <c r="BK279" i="8"/>
  <c r="J279" i="8"/>
  <c r="BE279" i="8"/>
  <c r="BI278" i="8"/>
  <c r="BH278" i="8"/>
  <c r="BG278" i="8"/>
  <c r="BF278" i="8"/>
  <c r="T278" i="8"/>
  <c r="R278" i="8"/>
  <c r="P278" i="8"/>
  <c r="BK278" i="8"/>
  <c r="J278" i="8"/>
  <c r="BE278" i="8"/>
  <c r="BI277" i="8"/>
  <c r="BH277" i="8"/>
  <c r="BG277" i="8"/>
  <c r="BF277" i="8"/>
  <c r="T277" i="8"/>
  <c r="R277" i="8"/>
  <c r="P277" i="8"/>
  <c r="BK277" i="8"/>
  <c r="J277" i="8"/>
  <c r="BE277" i="8"/>
  <c r="BI274" i="8"/>
  <c r="BH274" i="8"/>
  <c r="BG274" i="8"/>
  <c r="BF274" i="8"/>
  <c r="T274" i="8"/>
  <c r="R274" i="8"/>
  <c r="P274" i="8"/>
  <c r="BK274" i="8"/>
  <c r="J274" i="8"/>
  <c r="BE274" i="8"/>
  <c r="BI265" i="8"/>
  <c r="BH265" i="8"/>
  <c r="BG265" i="8"/>
  <c r="BF265" i="8"/>
  <c r="T265" i="8"/>
  <c r="T264" i="8"/>
  <c r="R265" i="8"/>
  <c r="R264" i="8"/>
  <c r="P265" i="8"/>
  <c r="P264" i="8"/>
  <c r="BK265" i="8"/>
  <c r="BK264" i="8"/>
  <c r="J264" i="8" s="1"/>
  <c r="J265" i="8"/>
  <c r="BE265" i="8" s="1"/>
  <c r="J65" i="8"/>
  <c r="BI263" i="8"/>
  <c r="BH263" i="8"/>
  <c r="BG263" i="8"/>
  <c r="BF263" i="8"/>
  <c r="T263" i="8"/>
  <c r="R263" i="8"/>
  <c r="P263" i="8"/>
  <c r="BK263" i="8"/>
  <c r="BK253" i="8" s="1"/>
  <c r="J253" i="8" s="1"/>
  <c r="J64" i="8" s="1"/>
  <c r="J263" i="8"/>
  <c r="BE263" i="8"/>
  <c r="BI254" i="8"/>
  <c r="BH254" i="8"/>
  <c r="BG254" i="8"/>
  <c r="BF254" i="8"/>
  <c r="T254" i="8"/>
  <c r="T253" i="8"/>
  <c r="R254" i="8"/>
  <c r="R253" i="8"/>
  <c r="P254" i="8"/>
  <c r="P253" i="8"/>
  <c r="BK254" i="8"/>
  <c r="J254" i="8"/>
  <c r="BE254" i="8" s="1"/>
  <c r="BI251" i="8"/>
  <c r="BH251" i="8"/>
  <c r="BG251" i="8"/>
  <c r="BF251" i="8"/>
  <c r="T251" i="8"/>
  <c r="R251" i="8"/>
  <c r="P251" i="8"/>
  <c r="BK251" i="8"/>
  <c r="BK243" i="8" s="1"/>
  <c r="J243" i="8" s="1"/>
  <c r="J63" i="8" s="1"/>
  <c r="J251" i="8"/>
  <c r="BE251" i="8"/>
  <c r="BI244" i="8"/>
  <c r="BH244" i="8"/>
  <c r="BG244" i="8"/>
  <c r="BF244" i="8"/>
  <c r="T244" i="8"/>
  <c r="T243" i="8"/>
  <c r="R244" i="8"/>
  <c r="R243" i="8"/>
  <c r="P244" i="8"/>
  <c r="P243" i="8"/>
  <c r="BK244" i="8"/>
  <c r="J244" i="8"/>
  <c r="BE244" i="8" s="1"/>
  <c r="BI240" i="8"/>
  <c r="BH240" i="8"/>
  <c r="BG240" i="8"/>
  <c r="BF240" i="8"/>
  <c r="T240" i="8"/>
  <c r="R240" i="8"/>
  <c r="R94" i="8" s="1"/>
  <c r="P240" i="8"/>
  <c r="BK240" i="8"/>
  <c r="J240" i="8"/>
  <c r="BE240" i="8"/>
  <c r="BI224" i="8"/>
  <c r="BH224" i="8"/>
  <c r="BG224" i="8"/>
  <c r="BF224" i="8"/>
  <c r="T224" i="8"/>
  <c r="R224" i="8"/>
  <c r="P224" i="8"/>
  <c r="BK224" i="8"/>
  <c r="J224" i="8"/>
  <c r="BE224" i="8"/>
  <c r="BI222" i="8"/>
  <c r="BH222" i="8"/>
  <c r="BG222" i="8"/>
  <c r="BF222" i="8"/>
  <c r="T222" i="8"/>
  <c r="R222" i="8"/>
  <c r="P222" i="8"/>
  <c r="BK222" i="8"/>
  <c r="J222" i="8"/>
  <c r="BE222" i="8"/>
  <c r="BI217" i="8"/>
  <c r="BH217" i="8"/>
  <c r="BG217" i="8"/>
  <c r="BF217" i="8"/>
  <c r="T217" i="8"/>
  <c r="R217" i="8"/>
  <c r="P217" i="8"/>
  <c r="BK217" i="8"/>
  <c r="J217" i="8"/>
  <c r="BE217" i="8"/>
  <c r="BI200" i="8"/>
  <c r="BH200" i="8"/>
  <c r="BG200" i="8"/>
  <c r="BF200" i="8"/>
  <c r="T200" i="8"/>
  <c r="R200" i="8"/>
  <c r="P200" i="8"/>
  <c r="BK200" i="8"/>
  <c r="J200" i="8"/>
  <c r="BE200" i="8"/>
  <c r="BI192" i="8"/>
  <c r="BH192" i="8"/>
  <c r="BG192" i="8"/>
  <c r="BF192" i="8"/>
  <c r="T192" i="8"/>
  <c r="R192" i="8"/>
  <c r="P192" i="8"/>
  <c r="BK192" i="8"/>
  <c r="J192" i="8"/>
  <c r="BE192" i="8"/>
  <c r="BI180" i="8"/>
  <c r="BH180" i="8"/>
  <c r="BG180" i="8"/>
  <c r="BF180" i="8"/>
  <c r="T180" i="8"/>
  <c r="R180" i="8"/>
  <c r="P180" i="8"/>
  <c r="BK180" i="8"/>
  <c r="J180" i="8"/>
  <c r="BE180" i="8"/>
  <c r="BI176" i="8"/>
  <c r="BH176" i="8"/>
  <c r="BG176" i="8"/>
  <c r="BF176" i="8"/>
  <c r="T176" i="8"/>
  <c r="R176" i="8"/>
  <c r="P176" i="8"/>
  <c r="BK176" i="8"/>
  <c r="J176" i="8"/>
  <c r="BE176" i="8"/>
  <c r="BI174" i="8"/>
  <c r="BH174" i="8"/>
  <c r="BG174" i="8"/>
  <c r="BF174" i="8"/>
  <c r="T174" i="8"/>
  <c r="R174" i="8"/>
  <c r="P174" i="8"/>
  <c r="BK174" i="8"/>
  <c r="J174" i="8"/>
  <c r="BE174" i="8"/>
  <c r="BI169" i="8"/>
  <c r="BH169" i="8"/>
  <c r="BG169" i="8"/>
  <c r="BF169" i="8"/>
  <c r="T169" i="8"/>
  <c r="R169" i="8"/>
  <c r="P169" i="8"/>
  <c r="BK169" i="8"/>
  <c r="J169" i="8"/>
  <c r="BE169" i="8"/>
  <c r="BI166" i="8"/>
  <c r="BH166" i="8"/>
  <c r="BG166" i="8"/>
  <c r="BF166" i="8"/>
  <c r="T166" i="8"/>
  <c r="R166" i="8"/>
  <c r="P166" i="8"/>
  <c r="BK166" i="8"/>
  <c r="J166" i="8"/>
  <c r="BE166" i="8"/>
  <c r="BI151" i="8"/>
  <c r="BH151" i="8"/>
  <c r="BG151" i="8"/>
  <c r="BF151" i="8"/>
  <c r="T151" i="8"/>
  <c r="R151" i="8"/>
  <c r="P151" i="8"/>
  <c r="BK151" i="8"/>
  <c r="J151" i="8"/>
  <c r="BE151" i="8"/>
  <c r="BI141" i="8"/>
  <c r="BH141" i="8"/>
  <c r="BG141" i="8"/>
  <c r="BF141" i="8"/>
  <c r="T141" i="8"/>
  <c r="R141" i="8"/>
  <c r="P141" i="8"/>
  <c r="BK141" i="8"/>
  <c r="J141" i="8"/>
  <c r="BE141" i="8"/>
  <c r="BI137" i="8"/>
  <c r="BH137" i="8"/>
  <c r="BG137" i="8"/>
  <c r="BF137" i="8"/>
  <c r="T137" i="8"/>
  <c r="R137" i="8"/>
  <c r="P137" i="8"/>
  <c r="BK137" i="8"/>
  <c r="J137" i="8"/>
  <c r="BE137" i="8"/>
  <c r="BI132" i="8"/>
  <c r="BH132" i="8"/>
  <c r="BG132" i="8"/>
  <c r="BF132" i="8"/>
  <c r="T132" i="8"/>
  <c r="R132" i="8"/>
  <c r="P132" i="8"/>
  <c r="BK132" i="8"/>
  <c r="J132" i="8"/>
  <c r="BE132" i="8"/>
  <c r="BI127" i="8"/>
  <c r="BH127" i="8"/>
  <c r="BG127" i="8"/>
  <c r="BF127" i="8"/>
  <c r="T127" i="8"/>
  <c r="R127" i="8"/>
  <c r="P127" i="8"/>
  <c r="BK127" i="8"/>
  <c r="J127" i="8"/>
  <c r="BE127" i="8"/>
  <c r="BI120" i="8"/>
  <c r="BH120" i="8"/>
  <c r="BG120" i="8"/>
  <c r="BF120" i="8"/>
  <c r="T120" i="8"/>
  <c r="R120" i="8"/>
  <c r="P120" i="8"/>
  <c r="BK120" i="8"/>
  <c r="J120" i="8"/>
  <c r="BE120" i="8"/>
  <c r="BI117" i="8"/>
  <c r="BH117" i="8"/>
  <c r="BG117" i="8"/>
  <c r="BF117" i="8"/>
  <c r="T117" i="8"/>
  <c r="R117" i="8"/>
  <c r="P117" i="8"/>
  <c r="BK117" i="8"/>
  <c r="J117" i="8"/>
  <c r="BE117" i="8"/>
  <c r="BI115" i="8"/>
  <c r="BH115" i="8"/>
  <c r="BG115" i="8"/>
  <c r="BF115" i="8"/>
  <c r="T115" i="8"/>
  <c r="R115" i="8"/>
  <c r="P115" i="8"/>
  <c r="BK115" i="8"/>
  <c r="J115" i="8"/>
  <c r="BE115" i="8"/>
  <c r="BI104" i="8"/>
  <c r="BH104" i="8"/>
  <c r="BG104" i="8"/>
  <c r="BF104" i="8"/>
  <c r="T104" i="8"/>
  <c r="R104" i="8"/>
  <c r="P104" i="8"/>
  <c r="BK104" i="8"/>
  <c r="J104" i="8"/>
  <c r="BE104" i="8"/>
  <c r="BI95" i="8"/>
  <c r="F36" i="8" s="1"/>
  <c r="BD61" i="1" s="1"/>
  <c r="BH95" i="8"/>
  <c r="BG95" i="8"/>
  <c r="BF95" i="8"/>
  <c r="T95" i="8"/>
  <c r="T94" i="8"/>
  <c r="R95" i="8"/>
  <c r="P95" i="8"/>
  <c r="P94" i="8"/>
  <c r="BK95" i="8"/>
  <c r="J95" i="8"/>
  <c r="BE95" i="8" s="1"/>
  <c r="J88" i="8"/>
  <c r="F88" i="8"/>
  <c r="F86" i="8"/>
  <c r="E84" i="8"/>
  <c r="J55" i="8"/>
  <c r="F55" i="8"/>
  <c r="F53" i="8"/>
  <c r="E51" i="8"/>
  <c r="J20" i="8"/>
  <c r="E20" i="8"/>
  <c r="F89" i="8" s="1"/>
  <c r="J19" i="8"/>
  <c r="J14" i="8"/>
  <c r="J86" i="8" s="1"/>
  <c r="J53" i="8"/>
  <c r="E7" i="8"/>
  <c r="E47" i="8" s="1"/>
  <c r="AY59" i="1"/>
  <c r="AX59" i="1"/>
  <c r="BI287" i="7"/>
  <c r="BH287" i="7"/>
  <c r="BG287" i="7"/>
  <c r="BF287" i="7"/>
  <c r="T287" i="7"/>
  <c r="R287" i="7"/>
  <c r="P287" i="7"/>
  <c r="BK287" i="7"/>
  <c r="J287" i="7"/>
  <c r="BE287" i="7" s="1"/>
  <c r="BI286" i="7"/>
  <c r="BH286" i="7"/>
  <c r="BG286" i="7"/>
  <c r="BF286" i="7"/>
  <c r="T286" i="7"/>
  <c r="R286" i="7"/>
  <c r="P286" i="7"/>
  <c r="BK286" i="7"/>
  <c r="J286" i="7"/>
  <c r="BE286" i="7" s="1"/>
  <c r="BI285" i="7"/>
  <c r="BH285" i="7"/>
  <c r="BG285" i="7"/>
  <c r="BF285" i="7"/>
  <c r="T285" i="7"/>
  <c r="R285" i="7"/>
  <c r="P285" i="7"/>
  <c r="BK285" i="7"/>
  <c r="BK284" i="7" s="1"/>
  <c r="J285" i="7"/>
  <c r="BE285" i="7"/>
  <c r="BI283" i="7"/>
  <c r="BH283" i="7"/>
  <c r="BG283" i="7"/>
  <c r="BF283" i="7"/>
  <c r="T283" i="7"/>
  <c r="T282" i="7" s="1"/>
  <c r="R283" i="7"/>
  <c r="R282" i="7" s="1"/>
  <c r="P283" i="7"/>
  <c r="P282" i="7" s="1"/>
  <c r="BK283" i="7"/>
  <c r="BK282" i="7" s="1"/>
  <c r="J282" i="7" s="1"/>
  <c r="J69" i="7" s="1"/>
  <c r="J283" i="7"/>
  <c r="BE283" i="7" s="1"/>
  <c r="BI278" i="7"/>
  <c r="BH278" i="7"/>
  <c r="BG278" i="7"/>
  <c r="BF278" i="7"/>
  <c r="T278" i="7"/>
  <c r="T277" i="7"/>
  <c r="R278" i="7"/>
  <c r="R277" i="7" s="1"/>
  <c r="P278" i="7"/>
  <c r="P277" i="7" s="1"/>
  <c r="BK278" i="7"/>
  <c r="BK277" i="7" s="1"/>
  <c r="J277" i="7" s="1"/>
  <c r="J68" i="7" s="1"/>
  <c r="J278" i="7"/>
  <c r="BE278" i="7"/>
  <c r="BI274" i="7"/>
  <c r="BH274" i="7"/>
  <c r="BG274" i="7"/>
  <c r="BF274" i="7"/>
  <c r="T274" i="7"/>
  <c r="R274" i="7"/>
  <c r="P274" i="7"/>
  <c r="BK274" i="7"/>
  <c r="J274" i="7"/>
  <c r="BE274" i="7"/>
  <c r="BI271" i="7"/>
  <c r="BH271" i="7"/>
  <c r="BG271" i="7"/>
  <c r="BF271" i="7"/>
  <c r="T271" i="7"/>
  <c r="R271" i="7"/>
  <c r="P271" i="7"/>
  <c r="BK271" i="7"/>
  <c r="J271" i="7"/>
  <c r="BE271" i="7" s="1"/>
  <c r="BI268" i="7"/>
  <c r="BH268" i="7"/>
  <c r="BG268" i="7"/>
  <c r="BF268" i="7"/>
  <c r="T268" i="7"/>
  <c r="T267" i="7" s="1"/>
  <c r="R268" i="7"/>
  <c r="P268" i="7"/>
  <c r="P267" i="7"/>
  <c r="BK268" i="7"/>
  <c r="J268" i="7"/>
  <c r="BE268" i="7" s="1"/>
  <c r="BI264" i="7"/>
  <c r="BH264" i="7"/>
  <c r="BG264" i="7"/>
  <c r="BF264" i="7"/>
  <c r="T264" i="7"/>
  <c r="R264" i="7"/>
  <c r="P264" i="7"/>
  <c r="BK264" i="7"/>
  <c r="J264" i="7"/>
  <c r="BE264" i="7"/>
  <c r="BI263" i="7"/>
  <c r="BH263" i="7"/>
  <c r="BG263" i="7"/>
  <c r="BF263" i="7"/>
  <c r="T263" i="7"/>
  <c r="R263" i="7"/>
  <c r="P263" i="7"/>
  <c r="BK263" i="7"/>
  <c r="J263" i="7"/>
  <c r="BE263" i="7" s="1"/>
  <c r="BI262" i="7"/>
  <c r="BH262" i="7"/>
  <c r="BG262" i="7"/>
  <c r="BF262" i="7"/>
  <c r="T262" i="7"/>
  <c r="R262" i="7"/>
  <c r="P262" i="7"/>
  <c r="BK262" i="7"/>
  <c r="J262" i="7"/>
  <c r="BE262" i="7" s="1"/>
  <c r="BI261" i="7"/>
  <c r="BH261" i="7"/>
  <c r="BG261" i="7"/>
  <c r="BF261" i="7"/>
  <c r="T261" i="7"/>
  <c r="R261" i="7"/>
  <c r="P261" i="7"/>
  <c r="BK261" i="7"/>
  <c r="J261" i="7"/>
  <c r="BE261" i="7" s="1"/>
  <c r="BI258" i="7"/>
  <c r="BH258" i="7"/>
  <c r="BG258" i="7"/>
  <c r="BF258" i="7"/>
  <c r="T258" i="7"/>
  <c r="R258" i="7"/>
  <c r="P258" i="7"/>
  <c r="BK258" i="7"/>
  <c r="J258" i="7"/>
  <c r="BE258" i="7" s="1"/>
  <c r="BI257" i="7"/>
  <c r="BH257" i="7"/>
  <c r="BG257" i="7"/>
  <c r="BF257" i="7"/>
  <c r="T257" i="7"/>
  <c r="R257" i="7"/>
  <c r="P257" i="7"/>
  <c r="BK257" i="7"/>
  <c r="J257" i="7"/>
  <c r="BE257" i="7" s="1"/>
  <c r="BI256" i="7"/>
  <c r="BH256" i="7"/>
  <c r="BG256" i="7"/>
  <c r="BF256" i="7"/>
  <c r="T256" i="7"/>
  <c r="R256" i="7"/>
  <c r="P256" i="7"/>
  <c r="BK256" i="7"/>
  <c r="J256" i="7"/>
  <c r="BE256" i="7"/>
  <c r="BI255" i="7"/>
  <c r="BH255" i="7"/>
  <c r="BG255" i="7"/>
  <c r="BF255" i="7"/>
  <c r="T255" i="7"/>
  <c r="R255" i="7"/>
  <c r="P255" i="7"/>
  <c r="BK255" i="7"/>
  <c r="J255" i="7"/>
  <c r="BE255" i="7" s="1"/>
  <c r="BI254" i="7"/>
  <c r="BH254" i="7"/>
  <c r="BG254" i="7"/>
  <c r="BF254" i="7"/>
  <c r="T254" i="7"/>
  <c r="R254" i="7"/>
  <c r="P254" i="7"/>
  <c r="BK254" i="7"/>
  <c r="J254" i="7"/>
  <c r="BE254" i="7"/>
  <c r="BI251" i="7"/>
  <c r="BH251" i="7"/>
  <c r="BG251" i="7"/>
  <c r="BF251" i="7"/>
  <c r="T251" i="7"/>
  <c r="R251" i="7"/>
  <c r="P251" i="7"/>
  <c r="BK251" i="7"/>
  <c r="J251" i="7"/>
  <c r="BE251" i="7" s="1"/>
  <c r="BI248" i="7"/>
  <c r="BH248" i="7"/>
  <c r="BG248" i="7"/>
  <c r="BF248" i="7"/>
  <c r="T248" i="7"/>
  <c r="R248" i="7"/>
  <c r="P248" i="7"/>
  <c r="BK248" i="7"/>
  <c r="J248" i="7"/>
  <c r="BE248" i="7" s="1"/>
  <c r="BI247" i="7"/>
  <c r="BH247" i="7"/>
  <c r="BG247" i="7"/>
  <c r="BF247" i="7"/>
  <c r="T247" i="7"/>
  <c r="R247" i="7"/>
  <c r="P247" i="7"/>
  <c r="BK247" i="7"/>
  <c r="J247" i="7"/>
  <c r="BE247" i="7" s="1"/>
  <c r="BI246" i="7"/>
  <c r="BH246" i="7"/>
  <c r="BG246" i="7"/>
  <c r="BF246" i="7"/>
  <c r="T246" i="7"/>
  <c r="R246" i="7"/>
  <c r="P246" i="7"/>
  <c r="BK246" i="7"/>
  <c r="J246" i="7"/>
  <c r="BE246" i="7" s="1"/>
  <c r="BI245" i="7"/>
  <c r="BH245" i="7"/>
  <c r="BG245" i="7"/>
  <c r="BF245" i="7"/>
  <c r="T245" i="7"/>
  <c r="R245" i="7"/>
  <c r="P245" i="7"/>
  <c r="BK245" i="7"/>
  <c r="J245" i="7"/>
  <c r="BE245" i="7" s="1"/>
  <c r="BI244" i="7"/>
  <c r="BH244" i="7"/>
  <c r="BG244" i="7"/>
  <c r="BF244" i="7"/>
  <c r="T244" i="7"/>
  <c r="R244" i="7"/>
  <c r="P244" i="7"/>
  <c r="BK244" i="7"/>
  <c r="J244" i="7"/>
  <c r="BE244" i="7"/>
  <c r="BI241" i="7"/>
  <c r="BH241" i="7"/>
  <c r="BG241" i="7"/>
  <c r="BF241" i="7"/>
  <c r="T241" i="7"/>
  <c r="R241" i="7"/>
  <c r="P241" i="7"/>
  <c r="BK241" i="7"/>
  <c r="J241" i="7"/>
  <c r="BE241" i="7" s="1"/>
  <c r="BI237" i="7"/>
  <c r="BH237" i="7"/>
  <c r="BG237" i="7"/>
  <c r="BF237" i="7"/>
  <c r="T237" i="7"/>
  <c r="R237" i="7"/>
  <c r="P237" i="7"/>
  <c r="BK237" i="7"/>
  <c r="J237" i="7"/>
  <c r="BE237" i="7" s="1"/>
  <c r="BI236" i="7"/>
  <c r="BH236" i="7"/>
  <c r="BG236" i="7"/>
  <c r="BF236" i="7"/>
  <c r="T236" i="7"/>
  <c r="R236" i="7"/>
  <c r="P236" i="7"/>
  <c r="BK236" i="7"/>
  <c r="J236" i="7"/>
  <c r="BE236" i="7" s="1"/>
  <c r="BI233" i="7"/>
  <c r="BH233" i="7"/>
  <c r="BG233" i="7"/>
  <c r="BF233" i="7"/>
  <c r="T233" i="7"/>
  <c r="R233" i="7"/>
  <c r="P233" i="7"/>
  <c r="BK233" i="7"/>
  <c r="J233" i="7"/>
  <c r="BE233" i="7"/>
  <c r="BI230" i="7"/>
  <c r="BH230" i="7"/>
  <c r="BG230" i="7"/>
  <c r="BF230" i="7"/>
  <c r="T230" i="7"/>
  <c r="R230" i="7"/>
  <c r="P230" i="7"/>
  <c r="BK230" i="7"/>
  <c r="J230" i="7"/>
  <c r="BE230" i="7" s="1"/>
  <c r="BI227" i="7"/>
  <c r="BH227" i="7"/>
  <c r="BG227" i="7"/>
  <c r="BF227" i="7"/>
  <c r="T227" i="7"/>
  <c r="R227" i="7"/>
  <c r="P227" i="7"/>
  <c r="BK227" i="7"/>
  <c r="J227" i="7"/>
  <c r="BE227" i="7" s="1"/>
  <c r="BI226" i="7"/>
  <c r="BH226" i="7"/>
  <c r="BG226" i="7"/>
  <c r="BF226" i="7"/>
  <c r="T226" i="7"/>
  <c r="R226" i="7"/>
  <c r="P226" i="7"/>
  <c r="BK226" i="7"/>
  <c r="J226" i="7"/>
  <c r="BE226" i="7" s="1"/>
  <c r="BI223" i="7"/>
  <c r="BH223" i="7"/>
  <c r="BG223" i="7"/>
  <c r="BF223" i="7"/>
  <c r="T223" i="7"/>
  <c r="R223" i="7"/>
  <c r="P223" i="7"/>
  <c r="BK223" i="7"/>
  <c r="J223" i="7"/>
  <c r="BE223" i="7" s="1"/>
  <c r="BI220" i="7"/>
  <c r="BH220" i="7"/>
  <c r="BG220" i="7"/>
  <c r="BF220" i="7"/>
  <c r="T220" i="7"/>
  <c r="R220" i="7"/>
  <c r="P220" i="7"/>
  <c r="BK220" i="7"/>
  <c r="J220" i="7"/>
  <c r="BE220" i="7" s="1"/>
  <c r="BI217" i="7"/>
  <c r="BH217" i="7"/>
  <c r="BG217" i="7"/>
  <c r="BF217" i="7"/>
  <c r="T217" i="7"/>
  <c r="R217" i="7"/>
  <c r="R216" i="7" s="1"/>
  <c r="P217" i="7"/>
  <c r="BK217" i="7"/>
  <c r="J217" i="7"/>
  <c r="BE217" i="7" s="1"/>
  <c r="BI212" i="7"/>
  <c r="BH212" i="7"/>
  <c r="BG212" i="7"/>
  <c r="BF212" i="7"/>
  <c r="T212" i="7"/>
  <c r="R212" i="7"/>
  <c r="P212" i="7"/>
  <c r="BK212" i="7"/>
  <c r="J212" i="7"/>
  <c r="BE212" i="7" s="1"/>
  <c r="BI208" i="7"/>
  <c r="BH208" i="7"/>
  <c r="BG208" i="7"/>
  <c r="BF208" i="7"/>
  <c r="T208" i="7"/>
  <c r="R208" i="7"/>
  <c r="P208" i="7"/>
  <c r="BK208" i="7"/>
  <c r="J208" i="7"/>
  <c r="BE208" i="7" s="1"/>
  <c r="BI205" i="7"/>
  <c r="BH205" i="7"/>
  <c r="BG205" i="7"/>
  <c r="BF205" i="7"/>
  <c r="T205" i="7"/>
  <c r="R205" i="7"/>
  <c r="P205" i="7"/>
  <c r="BK205" i="7"/>
  <c r="J205" i="7"/>
  <c r="BE205" i="7" s="1"/>
  <c r="BI202" i="7"/>
  <c r="BH202" i="7"/>
  <c r="BG202" i="7"/>
  <c r="BF202" i="7"/>
  <c r="T202" i="7"/>
  <c r="R202" i="7"/>
  <c r="P202" i="7"/>
  <c r="BK202" i="7"/>
  <c r="J202" i="7"/>
  <c r="BE202" i="7" s="1"/>
  <c r="BI199" i="7"/>
  <c r="BH199" i="7"/>
  <c r="BG199" i="7"/>
  <c r="BF199" i="7"/>
  <c r="T199" i="7"/>
  <c r="R199" i="7"/>
  <c r="P199" i="7"/>
  <c r="BK199" i="7"/>
  <c r="J199" i="7"/>
  <c r="BE199" i="7"/>
  <c r="BI196" i="7"/>
  <c r="BH196" i="7"/>
  <c r="BG196" i="7"/>
  <c r="BF196" i="7"/>
  <c r="T196" i="7"/>
  <c r="R196" i="7"/>
  <c r="P196" i="7"/>
  <c r="BK196" i="7"/>
  <c r="J196" i="7"/>
  <c r="BE196" i="7" s="1"/>
  <c r="BI192" i="7"/>
  <c r="BH192" i="7"/>
  <c r="BG192" i="7"/>
  <c r="BF192" i="7"/>
  <c r="T192" i="7"/>
  <c r="R192" i="7"/>
  <c r="P192" i="7"/>
  <c r="BK192" i="7"/>
  <c r="J192" i="7"/>
  <c r="BE192" i="7" s="1"/>
  <c r="BI189" i="7"/>
  <c r="BH189" i="7"/>
  <c r="BG189" i="7"/>
  <c r="BF189" i="7"/>
  <c r="T189" i="7"/>
  <c r="R189" i="7"/>
  <c r="P189" i="7"/>
  <c r="BK189" i="7"/>
  <c r="J189" i="7"/>
  <c r="BE189" i="7"/>
  <c r="BI187" i="7"/>
  <c r="BH187" i="7"/>
  <c r="BG187" i="7"/>
  <c r="BF187" i="7"/>
  <c r="T187" i="7"/>
  <c r="R187" i="7"/>
  <c r="P187" i="7"/>
  <c r="BK187" i="7"/>
  <c r="J187" i="7"/>
  <c r="BE187" i="7" s="1"/>
  <c r="BI185" i="7"/>
  <c r="BH185" i="7"/>
  <c r="BG185" i="7"/>
  <c r="BF185" i="7"/>
  <c r="T185" i="7"/>
  <c r="R185" i="7"/>
  <c r="P185" i="7"/>
  <c r="BK185" i="7"/>
  <c r="J185" i="7"/>
  <c r="BE185" i="7"/>
  <c r="BI181" i="7"/>
  <c r="BH181" i="7"/>
  <c r="BG181" i="7"/>
  <c r="BF181" i="7"/>
  <c r="T181" i="7"/>
  <c r="R181" i="7"/>
  <c r="R180" i="7" s="1"/>
  <c r="P181" i="7"/>
  <c r="P180" i="7" s="1"/>
  <c r="BK181" i="7"/>
  <c r="BK180" i="7" s="1"/>
  <c r="J180" i="7" s="1"/>
  <c r="J64" i="7" s="1"/>
  <c r="J181" i="7"/>
  <c r="BE181" i="7" s="1"/>
  <c r="BI178" i="7"/>
  <c r="BH178" i="7"/>
  <c r="BG178" i="7"/>
  <c r="BF178" i="7"/>
  <c r="T178" i="7"/>
  <c r="R178" i="7"/>
  <c r="P178" i="7"/>
  <c r="P174" i="7" s="1"/>
  <c r="BK178" i="7"/>
  <c r="J178" i="7"/>
  <c r="BE178" i="7" s="1"/>
  <c r="BI175" i="7"/>
  <c r="BH175" i="7"/>
  <c r="BG175" i="7"/>
  <c r="BF175" i="7"/>
  <c r="T175" i="7"/>
  <c r="T174" i="7" s="1"/>
  <c r="R175" i="7"/>
  <c r="P175" i="7"/>
  <c r="BK175" i="7"/>
  <c r="BK174" i="7" s="1"/>
  <c r="J174" i="7" s="1"/>
  <c r="J63" i="7" s="1"/>
  <c r="J175" i="7"/>
  <c r="BE175" i="7" s="1"/>
  <c r="BI171" i="7"/>
  <c r="BH171" i="7"/>
  <c r="BG171" i="7"/>
  <c r="BF171" i="7"/>
  <c r="T171" i="7"/>
  <c r="R171" i="7"/>
  <c r="P171" i="7"/>
  <c r="BK171" i="7"/>
  <c r="J171" i="7"/>
  <c r="BE171" i="7"/>
  <c r="BI167" i="7"/>
  <c r="BH167" i="7"/>
  <c r="BG167" i="7"/>
  <c r="BF167" i="7"/>
  <c r="T167" i="7"/>
  <c r="R167" i="7"/>
  <c r="P167" i="7"/>
  <c r="BK167" i="7"/>
  <c r="J167" i="7"/>
  <c r="BE167" i="7" s="1"/>
  <c r="BI166" i="7"/>
  <c r="BH166" i="7"/>
  <c r="BG166" i="7"/>
  <c r="BF166" i="7"/>
  <c r="T166" i="7"/>
  <c r="R166" i="7"/>
  <c r="P166" i="7"/>
  <c r="BK166" i="7"/>
  <c r="J166" i="7"/>
  <c r="BE166" i="7" s="1"/>
  <c r="BI163" i="7"/>
  <c r="BH163" i="7"/>
  <c r="BG163" i="7"/>
  <c r="BF163" i="7"/>
  <c r="T163" i="7"/>
  <c r="R163" i="7"/>
  <c r="P163" i="7"/>
  <c r="BK163" i="7"/>
  <c r="J163" i="7"/>
  <c r="BE163" i="7" s="1"/>
  <c r="BI157" i="7"/>
  <c r="BH157" i="7"/>
  <c r="BG157" i="7"/>
  <c r="BF157" i="7"/>
  <c r="T157" i="7"/>
  <c r="R157" i="7"/>
  <c r="P157" i="7"/>
  <c r="BK157" i="7"/>
  <c r="J157" i="7"/>
  <c r="BE157" i="7"/>
  <c r="BI151" i="7"/>
  <c r="BH151" i="7"/>
  <c r="BG151" i="7"/>
  <c r="BF151" i="7"/>
  <c r="T151" i="7"/>
  <c r="R151" i="7"/>
  <c r="P151" i="7"/>
  <c r="BK151" i="7"/>
  <c r="J151" i="7"/>
  <c r="BE151" i="7" s="1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T140" i="7"/>
  <c r="R140" i="7"/>
  <c r="P140" i="7"/>
  <c r="BK140" i="7"/>
  <c r="J140" i="7"/>
  <c r="BE140" i="7" s="1"/>
  <c r="BI138" i="7"/>
  <c r="BH138" i="7"/>
  <c r="BG138" i="7"/>
  <c r="BF138" i="7"/>
  <c r="T138" i="7"/>
  <c r="R138" i="7"/>
  <c r="P138" i="7"/>
  <c r="BK138" i="7"/>
  <c r="J138" i="7"/>
  <c r="BE138" i="7" s="1"/>
  <c r="BI135" i="7"/>
  <c r="BH135" i="7"/>
  <c r="BG135" i="7"/>
  <c r="BF135" i="7"/>
  <c r="T135" i="7"/>
  <c r="R135" i="7"/>
  <c r="P135" i="7"/>
  <c r="BK135" i="7"/>
  <c r="J135" i="7"/>
  <c r="BE135" i="7" s="1"/>
  <c r="BI132" i="7"/>
  <c r="BH132" i="7"/>
  <c r="BG132" i="7"/>
  <c r="BF132" i="7"/>
  <c r="T132" i="7"/>
  <c r="R132" i="7"/>
  <c r="P132" i="7"/>
  <c r="BK132" i="7"/>
  <c r="J132" i="7"/>
  <c r="BE132" i="7"/>
  <c r="BI124" i="7"/>
  <c r="BH124" i="7"/>
  <c r="BG124" i="7"/>
  <c r="BF124" i="7"/>
  <c r="T124" i="7"/>
  <c r="R124" i="7"/>
  <c r="P124" i="7"/>
  <c r="BK124" i="7"/>
  <c r="J124" i="7"/>
  <c r="BE124" i="7" s="1"/>
  <c r="BI120" i="7"/>
  <c r="BH120" i="7"/>
  <c r="BG120" i="7"/>
  <c r="BF120" i="7"/>
  <c r="T120" i="7"/>
  <c r="R120" i="7"/>
  <c r="P120" i="7"/>
  <c r="BK120" i="7"/>
  <c r="J120" i="7"/>
  <c r="BE120" i="7" s="1"/>
  <c r="BI118" i="7"/>
  <c r="BH118" i="7"/>
  <c r="BG118" i="7"/>
  <c r="BF118" i="7"/>
  <c r="T118" i="7"/>
  <c r="R118" i="7"/>
  <c r="P118" i="7"/>
  <c r="BK118" i="7"/>
  <c r="J118" i="7"/>
  <c r="BE118" i="7" s="1"/>
  <c r="BI115" i="7"/>
  <c r="BH115" i="7"/>
  <c r="BG115" i="7"/>
  <c r="BF115" i="7"/>
  <c r="T115" i="7"/>
  <c r="R115" i="7"/>
  <c r="P115" i="7"/>
  <c r="BK115" i="7"/>
  <c r="J115" i="7"/>
  <c r="BE115" i="7" s="1"/>
  <c r="BI112" i="7"/>
  <c r="BH112" i="7"/>
  <c r="BG112" i="7"/>
  <c r="BF112" i="7"/>
  <c r="T112" i="7"/>
  <c r="R112" i="7"/>
  <c r="P112" i="7"/>
  <c r="BK112" i="7"/>
  <c r="J112" i="7"/>
  <c r="BE112" i="7" s="1"/>
  <c r="BI109" i="7"/>
  <c r="BH109" i="7"/>
  <c r="BG109" i="7"/>
  <c r="BF109" i="7"/>
  <c r="T109" i="7"/>
  <c r="R109" i="7"/>
  <c r="P109" i="7"/>
  <c r="BK109" i="7"/>
  <c r="J109" i="7"/>
  <c r="BE109" i="7"/>
  <c r="BI102" i="7"/>
  <c r="BH102" i="7"/>
  <c r="BG102" i="7"/>
  <c r="BF102" i="7"/>
  <c r="T102" i="7"/>
  <c r="R102" i="7"/>
  <c r="P102" i="7"/>
  <c r="BK102" i="7"/>
  <c r="BK94" i="7" s="1"/>
  <c r="J102" i="7"/>
  <c r="BE102" i="7" s="1"/>
  <c r="BI95" i="7"/>
  <c r="BH95" i="7"/>
  <c r="BG95" i="7"/>
  <c r="BF95" i="7"/>
  <c r="T95" i="7"/>
  <c r="R95" i="7"/>
  <c r="P95" i="7"/>
  <c r="BK95" i="7"/>
  <c r="J95" i="7"/>
  <c r="BE95" i="7" s="1"/>
  <c r="J88" i="7"/>
  <c r="F88" i="7"/>
  <c r="F86" i="7"/>
  <c r="E84" i="7"/>
  <c r="J55" i="7"/>
  <c r="F55" i="7"/>
  <c r="F53" i="7"/>
  <c r="E51" i="7"/>
  <c r="J20" i="7"/>
  <c r="E20" i="7"/>
  <c r="F89" i="7" s="1"/>
  <c r="J19" i="7"/>
  <c r="J14" i="7"/>
  <c r="J86" i="7" s="1"/>
  <c r="E7" i="7"/>
  <c r="E80" i="7" s="1"/>
  <c r="AY58" i="1"/>
  <c r="AX58" i="1"/>
  <c r="BI260" i="6"/>
  <c r="BH260" i="6"/>
  <c r="BG260" i="6"/>
  <c r="BF260" i="6"/>
  <c r="T260" i="6"/>
  <c r="R260" i="6"/>
  <c r="P260" i="6"/>
  <c r="BK260" i="6"/>
  <c r="BK258" i="6" s="1"/>
  <c r="J258" i="6" s="1"/>
  <c r="J72" i="6" s="1"/>
  <c r="J260" i="6"/>
  <c r="BE260" i="6"/>
  <c r="BI259" i="6"/>
  <c r="BH259" i="6"/>
  <c r="BG259" i="6"/>
  <c r="BF259" i="6"/>
  <c r="T259" i="6"/>
  <c r="T258" i="6" s="1"/>
  <c r="R259" i="6"/>
  <c r="R258" i="6"/>
  <c r="P259" i="6"/>
  <c r="P258" i="6" s="1"/>
  <c r="BK259" i="6"/>
  <c r="J259" i="6"/>
  <c r="BE259" i="6" s="1"/>
  <c r="BI257" i="6"/>
  <c r="BH257" i="6"/>
  <c r="BG257" i="6"/>
  <c r="BF257" i="6"/>
  <c r="T257" i="6"/>
  <c r="R257" i="6"/>
  <c r="P257" i="6"/>
  <c r="BK257" i="6"/>
  <c r="J257" i="6"/>
  <c r="BE257" i="6" s="1"/>
  <c r="BI254" i="6"/>
  <c r="BH254" i="6"/>
  <c r="BG254" i="6"/>
  <c r="BF254" i="6"/>
  <c r="T254" i="6"/>
  <c r="R254" i="6"/>
  <c r="P254" i="6"/>
  <c r="P247" i="6" s="1"/>
  <c r="P246" i="6" s="1"/>
  <c r="BK254" i="6"/>
  <c r="J254" i="6"/>
  <c r="BE254" i="6"/>
  <c r="BI248" i="6"/>
  <c r="BH248" i="6"/>
  <c r="BG248" i="6"/>
  <c r="BF248" i="6"/>
  <c r="T248" i="6"/>
  <c r="T247" i="6" s="1"/>
  <c r="T246" i="6" s="1"/>
  <c r="R248" i="6"/>
  <c r="R247" i="6"/>
  <c r="R246" i="6" s="1"/>
  <c r="P248" i="6"/>
  <c r="BK248" i="6"/>
  <c r="BK247" i="6" s="1"/>
  <c r="J248" i="6"/>
  <c r="BE248" i="6"/>
  <c r="BI245" i="6"/>
  <c r="BH245" i="6"/>
  <c r="BG245" i="6"/>
  <c r="BF245" i="6"/>
  <c r="T245" i="6"/>
  <c r="T244" i="6" s="1"/>
  <c r="R245" i="6"/>
  <c r="R244" i="6" s="1"/>
  <c r="P245" i="6"/>
  <c r="P244" i="6"/>
  <c r="BK245" i="6"/>
  <c r="BK244" i="6" s="1"/>
  <c r="J244" i="6" s="1"/>
  <c r="J69" i="6" s="1"/>
  <c r="J245" i="6"/>
  <c r="BE245" i="6" s="1"/>
  <c r="BI240" i="6"/>
  <c r="BH240" i="6"/>
  <c r="BG240" i="6"/>
  <c r="BF240" i="6"/>
  <c r="T240" i="6"/>
  <c r="T239" i="6"/>
  <c r="R240" i="6"/>
  <c r="R239" i="6" s="1"/>
  <c r="P240" i="6"/>
  <c r="P239" i="6"/>
  <c r="BK240" i="6"/>
  <c r="BK239" i="6" s="1"/>
  <c r="J239" i="6" s="1"/>
  <c r="J68" i="6" s="1"/>
  <c r="J240" i="6"/>
  <c r="BE240" i="6"/>
  <c r="BI238" i="6"/>
  <c r="BH238" i="6"/>
  <c r="BG238" i="6"/>
  <c r="BF238" i="6"/>
  <c r="T238" i="6"/>
  <c r="R238" i="6"/>
  <c r="P238" i="6"/>
  <c r="BK238" i="6"/>
  <c r="J238" i="6"/>
  <c r="BE238" i="6"/>
  <c r="BI237" i="6"/>
  <c r="BH237" i="6"/>
  <c r="BG237" i="6"/>
  <c r="BF237" i="6"/>
  <c r="T237" i="6"/>
  <c r="R237" i="6"/>
  <c r="P237" i="6"/>
  <c r="BK237" i="6"/>
  <c r="J237" i="6"/>
  <c r="BE237" i="6" s="1"/>
  <c r="BI233" i="6"/>
  <c r="BH233" i="6"/>
  <c r="BG233" i="6"/>
  <c r="BF233" i="6"/>
  <c r="T233" i="6"/>
  <c r="R233" i="6"/>
  <c r="P233" i="6"/>
  <c r="BK233" i="6"/>
  <c r="J233" i="6"/>
  <c r="BE233" i="6"/>
  <c r="BI225" i="6"/>
  <c r="BH225" i="6"/>
  <c r="BG225" i="6"/>
  <c r="BF225" i="6"/>
  <c r="T225" i="6"/>
  <c r="R225" i="6"/>
  <c r="P225" i="6"/>
  <c r="BK225" i="6"/>
  <c r="J225" i="6"/>
  <c r="BE225" i="6" s="1"/>
  <c r="BI223" i="6"/>
  <c r="BH223" i="6"/>
  <c r="BG223" i="6"/>
  <c r="BF223" i="6"/>
  <c r="T223" i="6"/>
  <c r="R223" i="6"/>
  <c r="P223" i="6"/>
  <c r="P218" i="6" s="1"/>
  <c r="BK223" i="6"/>
  <c r="J223" i="6"/>
  <c r="BE223" i="6"/>
  <c r="BI221" i="6"/>
  <c r="BH221" i="6"/>
  <c r="BG221" i="6"/>
  <c r="BF221" i="6"/>
  <c r="T221" i="6"/>
  <c r="T218" i="6" s="1"/>
  <c r="R221" i="6"/>
  <c r="P221" i="6"/>
  <c r="BK221" i="6"/>
  <c r="J221" i="6"/>
  <c r="BE221" i="6" s="1"/>
  <c r="BI219" i="6"/>
  <c r="BH219" i="6"/>
  <c r="BG219" i="6"/>
  <c r="BF219" i="6"/>
  <c r="T219" i="6"/>
  <c r="R219" i="6"/>
  <c r="R218" i="6" s="1"/>
  <c r="P219" i="6"/>
  <c r="BK219" i="6"/>
  <c r="BK218" i="6" s="1"/>
  <c r="J218" i="6" s="1"/>
  <c r="J67" i="6" s="1"/>
  <c r="J219" i="6"/>
  <c r="BE219" i="6"/>
  <c r="BI217" i="6"/>
  <c r="BH217" i="6"/>
  <c r="BG217" i="6"/>
  <c r="BF217" i="6"/>
  <c r="T217" i="6"/>
  <c r="R217" i="6"/>
  <c r="P217" i="6"/>
  <c r="BK217" i="6"/>
  <c r="J217" i="6"/>
  <c r="BE217" i="6"/>
  <c r="BI214" i="6"/>
  <c r="BH214" i="6"/>
  <c r="BG214" i="6"/>
  <c r="BF214" i="6"/>
  <c r="T214" i="6"/>
  <c r="R214" i="6"/>
  <c r="P214" i="6"/>
  <c r="BK214" i="6"/>
  <c r="J214" i="6"/>
  <c r="BE214" i="6" s="1"/>
  <c r="BI208" i="6"/>
  <c r="BH208" i="6"/>
  <c r="BG208" i="6"/>
  <c r="BF208" i="6"/>
  <c r="T208" i="6"/>
  <c r="R208" i="6"/>
  <c r="P208" i="6"/>
  <c r="BK208" i="6"/>
  <c r="J208" i="6"/>
  <c r="BE208" i="6"/>
  <c r="BI205" i="6"/>
  <c r="BH205" i="6"/>
  <c r="BG205" i="6"/>
  <c r="BF205" i="6"/>
  <c r="T205" i="6"/>
  <c r="R205" i="6"/>
  <c r="P205" i="6"/>
  <c r="BK205" i="6"/>
  <c r="J205" i="6"/>
  <c r="BE205" i="6" s="1"/>
  <c r="BI202" i="6"/>
  <c r="BH202" i="6"/>
  <c r="BG202" i="6"/>
  <c r="BF202" i="6"/>
  <c r="T202" i="6"/>
  <c r="R202" i="6"/>
  <c r="P202" i="6"/>
  <c r="BK202" i="6"/>
  <c r="J202" i="6"/>
  <c r="BE202" i="6"/>
  <c r="BI201" i="6"/>
  <c r="BH201" i="6"/>
  <c r="BG201" i="6"/>
  <c r="BF201" i="6"/>
  <c r="T201" i="6"/>
  <c r="R201" i="6"/>
  <c r="P201" i="6"/>
  <c r="BK201" i="6"/>
  <c r="J201" i="6"/>
  <c r="BE201" i="6" s="1"/>
  <c r="BI198" i="6"/>
  <c r="BH198" i="6"/>
  <c r="BG198" i="6"/>
  <c r="BF198" i="6"/>
  <c r="T198" i="6"/>
  <c r="R198" i="6"/>
  <c r="P198" i="6"/>
  <c r="BK198" i="6"/>
  <c r="J198" i="6"/>
  <c r="BE198" i="6"/>
  <c r="BI197" i="6"/>
  <c r="BH197" i="6"/>
  <c r="BG197" i="6"/>
  <c r="BF197" i="6"/>
  <c r="T197" i="6"/>
  <c r="R197" i="6"/>
  <c r="P197" i="6"/>
  <c r="BK197" i="6"/>
  <c r="J197" i="6"/>
  <c r="BE197" i="6" s="1"/>
  <c r="BI196" i="6"/>
  <c r="BH196" i="6"/>
  <c r="BG196" i="6"/>
  <c r="BF196" i="6"/>
  <c r="T196" i="6"/>
  <c r="R196" i="6"/>
  <c r="P196" i="6"/>
  <c r="BK196" i="6"/>
  <c r="J196" i="6"/>
  <c r="BE196" i="6"/>
  <c r="BI195" i="6"/>
  <c r="BH195" i="6"/>
  <c r="BG195" i="6"/>
  <c r="BF195" i="6"/>
  <c r="T195" i="6"/>
  <c r="R195" i="6"/>
  <c r="P195" i="6"/>
  <c r="BK195" i="6"/>
  <c r="J195" i="6"/>
  <c r="BE195" i="6" s="1"/>
  <c r="BI192" i="6"/>
  <c r="BH192" i="6"/>
  <c r="BG192" i="6"/>
  <c r="BF192" i="6"/>
  <c r="T192" i="6"/>
  <c r="R192" i="6"/>
  <c r="P192" i="6"/>
  <c r="BK192" i="6"/>
  <c r="J192" i="6"/>
  <c r="BE192" i="6"/>
  <c r="BI191" i="6"/>
  <c r="BH191" i="6"/>
  <c r="BG191" i="6"/>
  <c r="BF191" i="6"/>
  <c r="T191" i="6"/>
  <c r="R191" i="6"/>
  <c r="P191" i="6"/>
  <c r="BK191" i="6"/>
  <c r="J191" i="6"/>
  <c r="BE191" i="6" s="1"/>
  <c r="BI186" i="6"/>
  <c r="BH186" i="6"/>
  <c r="BG186" i="6"/>
  <c r="BF186" i="6"/>
  <c r="T186" i="6"/>
  <c r="R186" i="6"/>
  <c r="P186" i="6"/>
  <c r="BK186" i="6"/>
  <c r="J186" i="6"/>
  <c r="BE186" i="6"/>
  <c r="BI181" i="6"/>
  <c r="BH181" i="6"/>
  <c r="BG181" i="6"/>
  <c r="BF181" i="6"/>
  <c r="T181" i="6"/>
  <c r="R181" i="6"/>
  <c r="R176" i="6" s="1"/>
  <c r="P181" i="6"/>
  <c r="BK181" i="6"/>
  <c r="J181" i="6"/>
  <c r="BE181" i="6" s="1"/>
  <c r="BI180" i="6"/>
  <c r="BH180" i="6"/>
  <c r="BG180" i="6"/>
  <c r="BF180" i="6"/>
  <c r="T180" i="6"/>
  <c r="R180" i="6"/>
  <c r="P180" i="6"/>
  <c r="BK180" i="6"/>
  <c r="BK176" i="6" s="1"/>
  <c r="J176" i="6" s="1"/>
  <c r="J66" i="6" s="1"/>
  <c r="J180" i="6"/>
  <c r="BE180" i="6"/>
  <c r="BI177" i="6"/>
  <c r="BH177" i="6"/>
  <c r="BG177" i="6"/>
  <c r="BF177" i="6"/>
  <c r="T177" i="6"/>
  <c r="T176" i="6" s="1"/>
  <c r="R177" i="6"/>
  <c r="P177" i="6"/>
  <c r="P176" i="6" s="1"/>
  <c r="BK177" i="6"/>
  <c r="J177" i="6"/>
  <c r="BE177" i="6" s="1"/>
  <c r="BI173" i="6"/>
  <c r="BH173" i="6"/>
  <c r="BG173" i="6"/>
  <c r="BF173" i="6"/>
  <c r="T173" i="6"/>
  <c r="R173" i="6"/>
  <c r="R165" i="6" s="1"/>
  <c r="P173" i="6"/>
  <c r="BK173" i="6"/>
  <c r="J173" i="6"/>
  <c r="BE173" i="6" s="1"/>
  <c r="BI169" i="6"/>
  <c r="BH169" i="6"/>
  <c r="BG169" i="6"/>
  <c r="BF169" i="6"/>
  <c r="T169" i="6"/>
  <c r="R169" i="6"/>
  <c r="P169" i="6"/>
  <c r="BK169" i="6"/>
  <c r="BK165" i="6" s="1"/>
  <c r="J165" i="6" s="1"/>
  <c r="J65" i="6" s="1"/>
  <c r="J169" i="6"/>
  <c r="BE169" i="6"/>
  <c r="BI166" i="6"/>
  <c r="BH166" i="6"/>
  <c r="BG166" i="6"/>
  <c r="BF166" i="6"/>
  <c r="T166" i="6"/>
  <c r="T165" i="6" s="1"/>
  <c r="R166" i="6"/>
  <c r="P166" i="6"/>
  <c r="P165" i="6" s="1"/>
  <c r="BK166" i="6"/>
  <c r="J166" i="6"/>
  <c r="BE166" i="6" s="1"/>
  <c r="BI162" i="6"/>
  <c r="BH162" i="6"/>
  <c r="BG162" i="6"/>
  <c r="BF162" i="6"/>
  <c r="T162" i="6"/>
  <c r="T161" i="6" s="1"/>
  <c r="R162" i="6"/>
  <c r="R161" i="6"/>
  <c r="P162" i="6"/>
  <c r="P161" i="6" s="1"/>
  <c r="BK162" i="6"/>
  <c r="BK161" i="6"/>
  <c r="J161" i="6"/>
  <c r="J64" i="6" s="1"/>
  <c r="J162" i="6"/>
  <c r="BE162" i="6" s="1"/>
  <c r="BI159" i="6"/>
  <c r="BH159" i="6"/>
  <c r="BG159" i="6"/>
  <c r="BF159" i="6"/>
  <c r="T159" i="6"/>
  <c r="T158" i="6" s="1"/>
  <c r="R159" i="6"/>
  <c r="R158" i="6"/>
  <c r="P159" i="6"/>
  <c r="P158" i="6" s="1"/>
  <c r="BK159" i="6"/>
  <c r="BK158" i="6"/>
  <c r="J158" i="6"/>
  <c r="J63" i="6" s="1"/>
  <c r="J159" i="6"/>
  <c r="BE159" i="6" s="1"/>
  <c r="BI157" i="6"/>
  <c r="BH157" i="6"/>
  <c r="BG157" i="6"/>
  <c r="BF157" i="6"/>
  <c r="T157" i="6"/>
  <c r="R157" i="6"/>
  <c r="P157" i="6"/>
  <c r="BK157" i="6"/>
  <c r="J157" i="6"/>
  <c r="BE157" i="6" s="1"/>
  <c r="BI154" i="6"/>
  <c r="BH154" i="6"/>
  <c r="BG154" i="6"/>
  <c r="BF154" i="6"/>
  <c r="T154" i="6"/>
  <c r="R154" i="6"/>
  <c r="P154" i="6"/>
  <c r="BK154" i="6"/>
  <c r="J154" i="6"/>
  <c r="BE154" i="6"/>
  <c r="BI142" i="6"/>
  <c r="BH142" i="6"/>
  <c r="BG142" i="6"/>
  <c r="BF142" i="6"/>
  <c r="T142" i="6"/>
  <c r="R142" i="6"/>
  <c r="P142" i="6"/>
  <c r="BK142" i="6"/>
  <c r="J142" i="6"/>
  <c r="BE142" i="6" s="1"/>
  <c r="BI136" i="6"/>
  <c r="BH136" i="6"/>
  <c r="BG136" i="6"/>
  <c r="BF136" i="6"/>
  <c r="T136" i="6"/>
  <c r="R136" i="6"/>
  <c r="P136" i="6"/>
  <c r="BK136" i="6"/>
  <c r="J136" i="6"/>
  <c r="BE136" i="6"/>
  <c r="BI129" i="6"/>
  <c r="BH129" i="6"/>
  <c r="BG129" i="6"/>
  <c r="BF129" i="6"/>
  <c r="T129" i="6"/>
  <c r="R129" i="6"/>
  <c r="P129" i="6"/>
  <c r="BK129" i="6"/>
  <c r="J129" i="6"/>
  <c r="BE129" i="6" s="1"/>
  <c r="BI125" i="6"/>
  <c r="BH125" i="6"/>
  <c r="BG125" i="6"/>
  <c r="BF125" i="6"/>
  <c r="T125" i="6"/>
  <c r="R125" i="6"/>
  <c r="P125" i="6"/>
  <c r="BK125" i="6"/>
  <c r="J125" i="6"/>
  <c r="BE125" i="6"/>
  <c r="BI123" i="6"/>
  <c r="BH123" i="6"/>
  <c r="BG123" i="6"/>
  <c r="BF123" i="6"/>
  <c r="T123" i="6"/>
  <c r="R123" i="6"/>
  <c r="P123" i="6"/>
  <c r="BK123" i="6"/>
  <c r="J123" i="6"/>
  <c r="BE123" i="6" s="1"/>
  <c r="BI121" i="6"/>
  <c r="BH121" i="6"/>
  <c r="BG121" i="6"/>
  <c r="BF121" i="6"/>
  <c r="T121" i="6"/>
  <c r="R121" i="6"/>
  <c r="P121" i="6"/>
  <c r="BK121" i="6"/>
  <c r="J121" i="6"/>
  <c r="BE121" i="6"/>
  <c r="BI118" i="6"/>
  <c r="BH118" i="6"/>
  <c r="BG118" i="6"/>
  <c r="BF118" i="6"/>
  <c r="T118" i="6"/>
  <c r="R118" i="6"/>
  <c r="P118" i="6"/>
  <c r="BK118" i="6"/>
  <c r="J118" i="6"/>
  <c r="BE118" i="6" s="1"/>
  <c r="BI114" i="6"/>
  <c r="BH114" i="6"/>
  <c r="BG114" i="6"/>
  <c r="BF114" i="6"/>
  <c r="T114" i="6"/>
  <c r="R114" i="6"/>
  <c r="P114" i="6"/>
  <c r="BK114" i="6"/>
  <c r="J114" i="6"/>
  <c r="BE114" i="6"/>
  <c r="BI110" i="6"/>
  <c r="BH110" i="6"/>
  <c r="BG110" i="6"/>
  <c r="BF110" i="6"/>
  <c r="T110" i="6"/>
  <c r="R110" i="6"/>
  <c r="P110" i="6"/>
  <c r="BK110" i="6"/>
  <c r="J110" i="6"/>
  <c r="BE110" i="6" s="1"/>
  <c r="BI107" i="6"/>
  <c r="BH107" i="6"/>
  <c r="BG107" i="6"/>
  <c r="BF107" i="6"/>
  <c r="T107" i="6"/>
  <c r="R107" i="6"/>
  <c r="P107" i="6"/>
  <c r="BK107" i="6"/>
  <c r="J107" i="6"/>
  <c r="BE107" i="6"/>
  <c r="BI102" i="6"/>
  <c r="BH102" i="6"/>
  <c r="BG102" i="6"/>
  <c r="BF102" i="6"/>
  <c r="T102" i="6"/>
  <c r="R102" i="6"/>
  <c r="P102" i="6"/>
  <c r="BK102" i="6"/>
  <c r="J102" i="6"/>
  <c r="BE102" i="6" s="1"/>
  <c r="BI97" i="6"/>
  <c r="BH97" i="6"/>
  <c r="F35" i="6" s="1"/>
  <c r="BC58" i="1" s="1"/>
  <c r="BG97" i="6"/>
  <c r="F34" i="6" s="1"/>
  <c r="BB58" i="1" s="1"/>
  <c r="BF97" i="6"/>
  <c r="F33" i="6" s="1"/>
  <c r="BA58" i="1" s="1"/>
  <c r="J33" i="6"/>
  <c r="AW58" i="1" s="1"/>
  <c r="T97" i="6"/>
  <c r="T96" i="6" s="1"/>
  <c r="R97" i="6"/>
  <c r="R96" i="6" s="1"/>
  <c r="R95" i="6" s="1"/>
  <c r="R94" i="6" s="1"/>
  <c r="P97" i="6"/>
  <c r="P96" i="6" s="1"/>
  <c r="BK97" i="6"/>
  <c r="BK96" i="6" s="1"/>
  <c r="J97" i="6"/>
  <c r="BE97" i="6"/>
  <c r="J90" i="6"/>
  <c r="F90" i="6"/>
  <c r="F88" i="6"/>
  <c r="E86" i="6"/>
  <c r="J55" i="6"/>
  <c r="F55" i="6"/>
  <c r="F53" i="6"/>
  <c r="E51" i="6"/>
  <c r="J20" i="6"/>
  <c r="E20" i="6"/>
  <c r="F91" i="6" s="1"/>
  <c r="J19" i="6"/>
  <c r="J14" i="6"/>
  <c r="J88" i="6" s="1"/>
  <c r="E7" i="6"/>
  <c r="E47" i="6" s="1"/>
  <c r="AY56" i="1"/>
  <c r="AX56" i="1"/>
  <c r="BI224" i="5"/>
  <c r="BH224" i="5"/>
  <c r="BG224" i="5"/>
  <c r="F34" i="5" s="1"/>
  <c r="BB56" i="1" s="1"/>
  <c r="BF224" i="5"/>
  <c r="T224" i="5"/>
  <c r="T223" i="5" s="1"/>
  <c r="R224" i="5"/>
  <c r="R223" i="5"/>
  <c r="P224" i="5"/>
  <c r="P223" i="5" s="1"/>
  <c r="BK224" i="5"/>
  <c r="BK223" i="5" s="1"/>
  <c r="J223" i="5" s="1"/>
  <c r="J69" i="5" s="1"/>
  <c r="J224" i="5"/>
  <c r="BE224" i="5" s="1"/>
  <c r="BI219" i="5"/>
  <c r="BH219" i="5"/>
  <c r="BG219" i="5"/>
  <c r="BF219" i="5"/>
  <c r="T219" i="5"/>
  <c r="T218" i="5" s="1"/>
  <c r="R219" i="5"/>
  <c r="R218" i="5"/>
  <c r="P219" i="5"/>
  <c r="P218" i="5" s="1"/>
  <c r="BK219" i="5"/>
  <c r="BK218" i="5"/>
  <c r="J218" i="5" s="1"/>
  <c r="J68" i="5" s="1"/>
  <c r="J219" i="5"/>
  <c r="BE219" i="5"/>
  <c r="BI216" i="5"/>
  <c r="BH216" i="5"/>
  <c r="BG216" i="5"/>
  <c r="BF216" i="5"/>
  <c r="T216" i="5"/>
  <c r="R216" i="5"/>
  <c r="P216" i="5"/>
  <c r="BK216" i="5"/>
  <c r="J216" i="5"/>
  <c r="BE216" i="5" s="1"/>
  <c r="BI214" i="5"/>
  <c r="BH214" i="5"/>
  <c r="BG214" i="5"/>
  <c r="BF214" i="5"/>
  <c r="T214" i="5"/>
  <c r="R214" i="5"/>
  <c r="P214" i="5"/>
  <c r="BK214" i="5"/>
  <c r="J214" i="5"/>
  <c r="BE214" i="5"/>
  <c r="BI212" i="5"/>
  <c r="BH212" i="5"/>
  <c r="BG212" i="5"/>
  <c r="BF212" i="5"/>
  <c r="T212" i="5"/>
  <c r="T211" i="5" s="1"/>
  <c r="R212" i="5"/>
  <c r="R211" i="5"/>
  <c r="P212" i="5"/>
  <c r="P211" i="5" s="1"/>
  <c r="BK212" i="5"/>
  <c r="BK211" i="5"/>
  <c r="J211" i="5" s="1"/>
  <c r="J67" i="5" s="1"/>
  <c r="J212" i="5"/>
  <c r="BE212" i="5"/>
  <c r="BI208" i="5"/>
  <c r="BH208" i="5"/>
  <c r="BG208" i="5"/>
  <c r="BF208" i="5"/>
  <c r="T208" i="5"/>
  <c r="R208" i="5"/>
  <c r="P208" i="5"/>
  <c r="BK208" i="5"/>
  <c r="J208" i="5"/>
  <c r="BE208" i="5" s="1"/>
  <c r="BI207" i="5"/>
  <c r="BH207" i="5"/>
  <c r="BG207" i="5"/>
  <c r="BF207" i="5"/>
  <c r="T207" i="5"/>
  <c r="R207" i="5"/>
  <c r="P207" i="5"/>
  <c r="BK207" i="5"/>
  <c r="J207" i="5"/>
  <c r="BE207" i="5"/>
  <c r="BI206" i="5"/>
  <c r="BH206" i="5"/>
  <c r="BG206" i="5"/>
  <c r="BF206" i="5"/>
  <c r="T206" i="5"/>
  <c r="R206" i="5"/>
  <c r="P206" i="5"/>
  <c r="BK206" i="5"/>
  <c r="J206" i="5"/>
  <c r="BE206" i="5" s="1"/>
  <c r="BI203" i="5"/>
  <c r="BH203" i="5"/>
  <c r="BG203" i="5"/>
  <c r="BF203" i="5"/>
  <c r="T203" i="5"/>
  <c r="R203" i="5"/>
  <c r="P203" i="5"/>
  <c r="BK203" i="5"/>
  <c r="J203" i="5"/>
  <c r="BE203" i="5"/>
  <c r="BI202" i="5"/>
  <c r="BH202" i="5"/>
  <c r="BG202" i="5"/>
  <c r="BF202" i="5"/>
  <c r="T202" i="5"/>
  <c r="R202" i="5"/>
  <c r="P202" i="5"/>
  <c r="BK202" i="5"/>
  <c r="J202" i="5"/>
  <c r="BE202" i="5" s="1"/>
  <c r="BI199" i="5"/>
  <c r="BH199" i="5"/>
  <c r="BG199" i="5"/>
  <c r="BF199" i="5"/>
  <c r="T199" i="5"/>
  <c r="R199" i="5"/>
  <c r="P199" i="5"/>
  <c r="BK199" i="5"/>
  <c r="J199" i="5"/>
  <c r="BE199" i="5"/>
  <c r="BI196" i="5"/>
  <c r="BH196" i="5"/>
  <c r="BG196" i="5"/>
  <c r="BF196" i="5"/>
  <c r="T196" i="5"/>
  <c r="R196" i="5"/>
  <c r="P196" i="5"/>
  <c r="BK196" i="5"/>
  <c r="J196" i="5"/>
  <c r="BE196" i="5" s="1"/>
  <c r="BI195" i="5"/>
  <c r="BH195" i="5"/>
  <c r="BG195" i="5"/>
  <c r="BF195" i="5"/>
  <c r="T195" i="5"/>
  <c r="R195" i="5"/>
  <c r="P195" i="5"/>
  <c r="BK195" i="5"/>
  <c r="J195" i="5"/>
  <c r="BE195" i="5"/>
  <c r="BI194" i="5"/>
  <c r="BH194" i="5"/>
  <c r="BG194" i="5"/>
  <c r="BF194" i="5"/>
  <c r="T194" i="5"/>
  <c r="R194" i="5"/>
  <c r="P194" i="5"/>
  <c r="BK194" i="5"/>
  <c r="J194" i="5"/>
  <c r="BE194" i="5" s="1"/>
  <c r="BI193" i="5"/>
  <c r="BH193" i="5"/>
  <c r="BG193" i="5"/>
  <c r="BF193" i="5"/>
  <c r="T193" i="5"/>
  <c r="R193" i="5"/>
  <c r="P193" i="5"/>
  <c r="BK193" i="5"/>
  <c r="J193" i="5"/>
  <c r="BE193" i="5"/>
  <c r="BI192" i="5"/>
  <c r="BH192" i="5"/>
  <c r="BG192" i="5"/>
  <c r="BF192" i="5"/>
  <c r="T192" i="5"/>
  <c r="R192" i="5"/>
  <c r="P192" i="5"/>
  <c r="BK192" i="5"/>
  <c r="J192" i="5"/>
  <c r="BE192" i="5" s="1"/>
  <c r="BI189" i="5"/>
  <c r="BH189" i="5"/>
  <c r="BG189" i="5"/>
  <c r="BF189" i="5"/>
  <c r="T189" i="5"/>
  <c r="R189" i="5"/>
  <c r="P189" i="5"/>
  <c r="BK189" i="5"/>
  <c r="J189" i="5"/>
  <c r="BE189" i="5"/>
  <c r="BI188" i="5"/>
  <c r="BH188" i="5"/>
  <c r="BG188" i="5"/>
  <c r="BF188" i="5"/>
  <c r="T188" i="5"/>
  <c r="R188" i="5"/>
  <c r="P188" i="5"/>
  <c r="BK188" i="5"/>
  <c r="J188" i="5"/>
  <c r="BE188" i="5" s="1"/>
  <c r="BI185" i="5"/>
  <c r="BH185" i="5"/>
  <c r="BG185" i="5"/>
  <c r="BF185" i="5"/>
  <c r="T185" i="5"/>
  <c r="R185" i="5"/>
  <c r="P185" i="5"/>
  <c r="BK185" i="5"/>
  <c r="J185" i="5"/>
  <c r="BE185" i="5"/>
  <c r="BI182" i="5"/>
  <c r="BH182" i="5"/>
  <c r="BG182" i="5"/>
  <c r="BF182" i="5"/>
  <c r="T182" i="5"/>
  <c r="R182" i="5"/>
  <c r="P182" i="5"/>
  <c r="BK182" i="5"/>
  <c r="J182" i="5"/>
  <c r="BE182" i="5" s="1"/>
  <c r="BI180" i="5"/>
  <c r="BH180" i="5"/>
  <c r="BG180" i="5"/>
  <c r="BF180" i="5"/>
  <c r="T180" i="5"/>
  <c r="T179" i="5"/>
  <c r="R180" i="5"/>
  <c r="R179" i="5" s="1"/>
  <c r="P180" i="5"/>
  <c r="P179" i="5"/>
  <c r="BK180" i="5"/>
  <c r="BK179" i="5" s="1"/>
  <c r="J179" i="5" s="1"/>
  <c r="J66" i="5" s="1"/>
  <c r="J180" i="5"/>
  <c r="BE180" i="5" s="1"/>
  <c r="BI176" i="5"/>
  <c r="BH176" i="5"/>
  <c r="BG176" i="5"/>
  <c r="BF176" i="5"/>
  <c r="T176" i="5"/>
  <c r="R176" i="5"/>
  <c r="P176" i="5"/>
  <c r="BK176" i="5"/>
  <c r="J176" i="5"/>
  <c r="BE176" i="5"/>
  <c r="BI172" i="5"/>
  <c r="BH172" i="5"/>
  <c r="BG172" i="5"/>
  <c r="BF172" i="5"/>
  <c r="T172" i="5"/>
  <c r="R172" i="5"/>
  <c r="P172" i="5"/>
  <c r="BK172" i="5"/>
  <c r="J172" i="5"/>
  <c r="BE172" i="5" s="1"/>
  <c r="BI169" i="5"/>
  <c r="BH169" i="5"/>
  <c r="BG169" i="5"/>
  <c r="BF169" i="5"/>
  <c r="T169" i="5"/>
  <c r="T168" i="5"/>
  <c r="R169" i="5"/>
  <c r="R168" i="5" s="1"/>
  <c r="P169" i="5"/>
  <c r="P168" i="5"/>
  <c r="BK169" i="5"/>
  <c r="BK168" i="5" s="1"/>
  <c r="J168" i="5" s="1"/>
  <c r="J65" i="5" s="1"/>
  <c r="J169" i="5"/>
  <c r="BE169" i="5" s="1"/>
  <c r="BI167" i="5"/>
  <c r="BH167" i="5"/>
  <c r="BG167" i="5"/>
  <c r="BF167" i="5"/>
  <c r="T167" i="5"/>
  <c r="R167" i="5"/>
  <c r="P167" i="5"/>
  <c r="BK167" i="5"/>
  <c r="J167" i="5"/>
  <c r="BE167" i="5"/>
  <c r="BI165" i="5"/>
  <c r="BH165" i="5"/>
  <c r="BG165" i="5"/>
  <c r="BF165" i="5"/>
  <c r="T165" i="5"/>
  <c r="T164" i="5" s="1"/>
  <c r="R165" i="5"/>
  <c r="R164" i="5"/>
  <c r="P165" i="5"/>
  <c r="P164" i="5" s="1"/>
  <c r="BK165" i="5"/>
  <c r="BK164" i="5"/>
  <c r="J164" i="5" s="1"/>
  <c r="J64" i="5" s="1"/>
  <c r="J165" i="5"/>
  <c r="BE165" i="5" s="1"/>
  <c r="BI162" i="5"/>
  <c r="BH162" i="5"/>
  <c r="BG162" i="5"/>
  <c r="BF162" i="5"/>
  <c r="T162" i="5"/>
  <c r="T161" i="5" s="1"/>
  <c r="R162" i="5"/>
  <c r="R161" i="5"/>
  <c r="P162" i="5"/>
  <c r="P161" i="5" s="1"/>
  <c r="BK162" i="5"/>
  <c r="BK161" i="5"/>
  <c r="J161" i="5" s="1"/>
  <c r="J63" i="5" s="1"/>
  <c r="J162" i="5"/>
  <c r="BE162" i="5"/>
  <c r="BI158" i="5"/>
  <c r="BH158" i="5"/>
  <c r="BG158" i="5"/>
  <c r="BF158" i="5"/>
  <c r="T158" i="5"/>
  <c r="R158" i="5"/>
  <c r="P158" i="5"/>
  <c r="BK158" i="5"/>
  <c r="J158" i="5"/>
  <c r="BE158" i="5" s="1"/>
  <c r="BI155" i="5"/>
  <c r="BH155" i="5"/>
  <c r="BG155" i="5"/>
  <c r="BF155" i="5"/>
  <c r="T155" i="5"/>
  <c r="R155" i="5"/>
  <c r="P155" i="5"/>
  <c r="BK155" i="5"/>
  <c r="J155" i="5"/>
  <c r="BE155" i="5"/>
  <c r="BI154" i="5"/>
  <c r="BH154" i="5"/>
  <c r="BG154" i="5"/>
  <c r="BF154" i="5"/>
  <c r="T154" i="5"/>
  <c r="R154" i="5"/>
  <c r="P154" i="5"/>
  <c r="BK154" i="5"/>
  <c r="J154" i="5"/>
  <c r="BE154" i="5" s="1"/>
  <c r="BI151" i="5"/>
  <c r="BH151" i="5"/>
  <c r="BG151" i="5"/>
  <c r="BF151" i="5"/>
  <c r="T151" i="5"/>
  <c r="R151" i="5"/>
  <c r="P151" i="5"/>
  <c r="BK151" i="5"/>
  <c r="J151" i="5"/>
  <c r="BE151" i="5"/>
  <c r="BI139" i="5"/>
  <c r="BH139" i="5"/>
  <c r="BG139" i="5"/>
  <c r="BF139" i="5"/>
  <c r="T139" i="5"/>
  <c r="R139" i="5"/>
  <c r="P139" i="5"/>
  <c r="BK139" i="5"/>
  <c r="J139" i="5"/>
  <c r="BE139" i="5"/>
  <c r="BI133" i="5"/>
  <c r="BH133" i="5"/>
  <c r="BG133" i="5"/>
  <c r="BF133" i="5"/>
  <c r="T133" i="5"/>
  <c r="R133" i="5"/>
  <c r="P133" i="5"/>
  <c r="BK133" i="5"/>
  <c r="J133" i="5"/>
  <c r="BE133" i="5"/>
  <c r="BI126" i="5"/>
  <c r="BH126" i="5"/>
  <c r="BG126" i="5"/>
  <c r="BF126" i="5"/>
  <c r="T126" i="5"/>
  <c r="R126" i="5"/>
  <c r="P126" i="5"/>
  <c r="BK126" i="5"/>
  <c r="J126" i="5"/>
  <c r="BE126" i="5"/>
  <c r="BI122" i="5"/>
  <c r="BH122" i="5"/>
  <c r="BG122" i="5"/>
  <c r="BF122" i="5"/>
  <c r="T122" i="5"/>
  <c r="R122" i="5"/>
  <c r="P122" i="5"/>
  <c r="BK122" i="5"/>
  <c r="J122" i="5"/>
  <c r="BE122" i="5"/>
  <c r="BI120" i="5"/>
  <c r="BH120" i="5"/>
  <c r="BG120" i="5"/>
  <c r="BF120" i="5"/>
  <c r="T120" i="5"/>
  <c r="R120" i="5"/>
  <c r="P120" i="5"/>
  <c r="BK120" i="5"/>
  <c r="J120" i="5"/>
  <c r="BE120" i="5"/>
  <c r="BI118" i="5"/>
  <c r="BH118" i="5"/>
  <c r="BG118" i="5"/>
  <c r="BF118" i="5"/>
  <c r="T118" i="5"/>
  <c r="R118" i="5"/>
  <c r="P118" i="5"/>
  <c r="BK118" i="5"/>
  <c r="J118" i="5"/>
  <c r="BE118" i="5"/>
  <c r="BI115" i="5"/>
  <c r="BH115" i="5"/>
  <c r="BG115" i="5"/>
  <c r="BF115" i="5"/>
  <c r="T115" i="5"/>
  <c r="R115" i="5"/>
  <c r="P115" i="5"/>
  <c r="BK115" i="5"/>
  <c r="J115" i="5"/>
  <c r="BE115" i="5"/>
  <c r="BI111" i="5"/>
  <c r="BH111" i="5"/>
  <c r="BG111" i="5"/>
  <c r="BF111" i="5"/>
  <c r="T111" i="5"/>
  <c r="R111" i="5"/>
  <c r="P111" i="5"/>
  <c r="BK111" i="5"/>
  <c r="J111" i="5"/>
  <c r="BE111" i="5"/>
  <c r="BI107" i="5"/>
  <c r="BH107" i="5"/>
  <c r="BG107" i="5"/>
  <c r="BF107" i="5"/>
  <c r="T107" i="5"/>
  <c r="R107" i="5"/>
  <c r="P107" i="5"/>
  <c r="BK107" i="5"/>
  <c r="J107" i="5"/>
  <c r="BE107" i="5"/>
  <c r="BI104" i="5"/>
  <c r="BH104" i="5"/>
  <c r="BG104" i="5"/>
  <c r="BF104" i="5"/>
  <c r="T104" i="5"/>
  <c r="R104" i="5"/>
  <c r="R93" i="5" s="1"/>
  <c r="P104" i="5"/>
  <c r="BK104" i="5"/>
  <c r="J104" i="5"/>
  <c r="BE104" i="5"/>
  <c r="BI99" i="5"/>
  <c r="BH99" i="5"/>
  <c r="BG99" i="5"/>
  <c r="BF99" i="5"/>
  <c r="T99" i="5"/>
  <c r="R99" i="5"/>
  <c r="P99" i="5"/>
  <c r="BK99" i="5"/>
  <c r="J99" i="5"/>
  <c r="BE99" i="5"/>
  <c r="BI94" i="5"/>
  <c r="F36" i="5"/>
  <c r="BD56" i="1" s="1"/>
  <c r="BH94" i="5"/>
  <c r="F35" i="5" s="1"/>
  <c r="BC56" i="1" s="1"/>
  <c r="BG94" i="5"/>
  <c r="BF94" i="5"/>
  <c r="F33" i="5" s="1"/>
  <c r="BA56" i="1" s="1"/>
  <c r="T94" i="5"/>
  <c r="T93" i="5"/>
  <c r="R94" i="5"/>
  <c r="P94" i="5"/>
  <c r="P93" i="5"/>
  <c r="BK94" i="5"/>
  <c r="BK93" i="5" s="1"/>
  <c r="J94" i="5"/>
  <c r="BE94" i="5" s="1"/>
  <c r="J87" i="5"/>
  <c r="F87" i="5"/>
  <c r="F85" i="5"/>
  <c r="E83" i="5"/>
  <c r="J55" i="5"/>
  <c r="F55" i="5"/>
  <c r="F53" i="5"/>
  <c r="E51" i="5"/>
  <c r="J20" i="5"/>
  <c r="E20" i="5"/>
  <c r="F88" i="5" s="1"/>
  <c r="F56" i="5"/>
  <c r="J19" i="5"/>
  <c r="J14" i="5"/>
  <c r="J85" i="5" s="1"/>
  <c r="J53" i="5"/>
  <c r="E7" i="5"/>
  <c r="E47" i="5" s="1"/>
  <c r="AY55" i="1"/>
  <c r="AX55" i="1"/>
  <c r="BI247" i="4"/>
  <c r="BH247" i="4"/>
  <c r="BG247" i="4"/>
  <c r="BF247" i="4"/>
  <c r="T247" i="4"/>
  <c r="T246" i="4" s="1"/>
  <c r="R247" i="4"/>
  <c r="R246" i="4" s="1"/>
  <c r="P247" i="4"/>
  <c r="P246" i="4" s="1"/>
  <c r="BK247" i="4"/>
  <c r="BK246" i="4" s="1"/>
  <c r="J246" i="4" s="1"/>
  <c r="J70" i="4" s="1"/>
  <c r="J247" i="4"/>
  <c r="BE247" i="4"/>
  <c r="BI245" i="4"/>
  <c r="BH245" i="4"/>
  <c r="BG245" i="4"/>
  <c r="BF245" i="4"/>
  <c r="T245" i="4"/>
  <c r="T244" i="4" s="1"/>
  <c r="R245" i="4"/>
  <c r="R244" i="4" s="1"/>
  <c r="P245" i="4"/>
  <c r="P244" i="4" s="1"/>
  <c r="BK245" i="4"/>
  <c r="BK244" i="4" s="1"/>
  <c r="J244" i="4" s="1"/>
  <c r="J69" i="4" s="1"/>
  <c r="J245" i="4"/>
  <c r="BE245" i="4"/>
  <c r="BI240" i="4"/>
  <c r="BH240" i="4"/>
  <c r="BG240" i="4"/>
  <c r="BF240" i="4"/>
  <c r="T240" i="4"/>
  <c r="T239" i="4" s="1"/>
  <c r="R240" i="4"/>
  <c r="R239" i="4" s="1"/>
  <c r="P240" i="4"/>
  <c r="P239" i="4" s="1"/>
  <c r="BK240" i="4"/>
  <c r="BK239" i="4" s="1"/>
  <c r="J239" i="4" s="1"/>
  <c r="J68" i="4" s="1"/>
  <c r="J240" i="4"/>
  <c r="BE240" i="4"/>
  <c r="BI236" i="4"/>
  <c r="BH236" i="4"/>
  <c r="BG236" i="4"/>
  <c r="BF236" i="4"/>
  <c r="T236" i="4"/>
  <c r="R236" i="4"/>
  <c r="P236" i="4"/>
  <c r="BK236" i="4"/>
  <c r="J236" i="4"/>
  <c r="BE236" i="4" s="1"/>
  <c r="BI233" i="4"/>
  <c r="BH233" i="4"/>
  <c r="BG233" i="4"/>
  <c r="BF233" i="4"/>
  <c r="T233" i="4"/>
  <c r="R233" i="4"/>
  <c r="P233" i="4"/>
  <c r="BK233" i="4"/>
  <c r="J233" i="4"/>
  <c r="BE233" i="4" s="1"/>
  <c r="BI230" i="4"/>
  <c r="BH230" i="4"/>
  <c r="BG230" i="4"/>
  <c r="BF230" i="4"/>
  <c r="T230" i="4"/>
  <c r="T229" i="4" s="1"/>
  <c r="R230" i="4"/>
  <c r="R229" i="4" s="1"/>
  <c r="P230" i="4"/>
  <c r="P229" i="4" s="1"/>
  <c r="BK230" i="4"/>
  <c r="BK229" i="4" s="1"/>
  <c r="J229" i="4" s="1"/>
  <c r="J67" i="4" s="1"/>
  <c r="J230" i="4"/>
  <c r="BE230" i="4"/>
  <c r="BI228" i="4"/>
  <c r="BH228" i="4"/>
  <c r="BG228" i="4"/>
  <c r="BF228" i="4"/>
  <c r="T228" i="4"/>
  <c r="R228" i="4"/>
  <c r="P228" i="4"/>
  <c r="BK228" i="4"/>
  <c r="J228" i="4"/>
  <c r="BE228" i="4" s="1"/>
  <c r="BI227" i="4"/>
  <c r="BH227" i="4"/>
  <c r="BG227" i="4"/>
  <c r="BF227" i="4"/>
  <c r="T227" i="4"/>
  <c r="R227" i="4"/>
  <c r="P227" i="4"/>
  <c r="BK227" i="4"/>
  <c r="J227" i="4"/>
  <c r="BE227" i="4" s="1"/>
  <c r="BI226" i="4"/>
  <c r="BH226" i="4"/>
  <c r="BG226" i="4"/>
  <c r="BF226" i="4"/>
  <c r="T226" i="4"/>
  <c r="R226" i="4"/>
  <c r="P226" i="4"/>
  <c r="BK226" i="4"/>
  <c r="J226" i="4"/>
  <c r="BE226" i="4" s="1"/>
  <c r="BI225" i="4"/>
  <c r="BH225" i="4"/>
  <c r="BG225" i="4"/>
  <c r="BF225" i="4"/>
  <c r="T225" i="4"/>
  <c r="R225" i="4"/>
  <c r="P225" i="4"/>
  <c r="BK225" i="4"/>
  <c r="J225" i="4"/>
  <c r="BE225" i="4" s="1"/>
  <c r="BI224" i="4"/>
  <c r="BH224" i="4"/>
  <c r="BG224" i="4"/>
  <c r="BF224" i="4"/>
  <c r="T224" i="4"/>
  <c r="R224" i="4"/>
  <c r="P224" i="4"/>
  <c r="BK224" i="4"/>
  <c r="J224" i="4"/>
  <c r="BE224" i="4"/>
  <c r="BI223" i="4"/>
  <c r="BH223" i="4"/>
  <c r="BG223" i="4"/>
  <c r="BF223" i="4"/>
  <c r="T223" i="4"/>
  <c r="R223" i="4"/>
  <c r="P223" i="4"/>
  <c r="BK223" i="4"/>
  <c r="J223" i="4"/>
  <c r="BE223" i="4" s="1"/>
  <c r="BI222" i="4"/>
  <c r="BH222" i="4"/>
  <c r="BG222" i="4"/>
  <c r="BF222" i="4"/>
  <c r="T222" i="4"/>
  <c r="R222" i="4"/>
  <c r="P222" i="4"/>
  <c r="BK222" i="4"/>
  <c r="J222" i="4"/>
  <c r="BE222" i="4"/>
  <c r="BI219" i="4"/>
  <c r="BH219" i="4"/>
  <c r="BG219" i="4"/>
  <c r="BF219" i="4"/>
  <c r="T219" i="4"/>
  <c r="R219" i="4"/>
  <c r="P219" i="4"/>
  <c r="BK219" i="4"/>
  <c r="J219" i="4"/>
  <c r="BE219" i="4" s="1"/>
  <c r="BI215" i="4"/>
  <c r="BH215" i="4"/>
  <c r="BG215" i="4"/>
  <c r="BF215" i="4"/>
  <c r="T215" i="4"/>
  <c r="R215" i="4"/>
  <c r="P215" i="4"/>
  <c r="BK215" i="4"/>
  <c r="J215" i="4"/>
  <c r="BE215" i="4"/>
  <c r="BI212" i="4"/>
  <c r="BH212" i="4"/>
  <c r="BG212" i="4"/>
  <c r="BF212" i="4"/>
  <c r="T212" i="4"/>
  <c r="T211" i="4" s="1"/>
  <c r="R212" i="4"/>
  <c r="R211" i="4"/>
  <c r="P212" i="4"/>
  <c r="P211" i="4" s="1"/>
  <c r="BK212" i="4"/>
  <c r="BK211" i="4"/>
  <c r="J211" i="4"/>
  <c r="J66" i="4" s="1"/>
  <c r="J212" i="4"/>
  <c r="BE212" i="4"/>
  <c r="BI206" i="4"/>
  <c r="BH206" i="4"/>
  <c r="BG206" i="4"/>
  <c r="BF206" i="4"/>
  <c r="T206" i="4"/>
  <c r="R206" i="4"/>
  <c r="P206" i="4"/>
  <c r="BK206" i="4"/>
  <c r="J206" i="4"/>
  <c r="BE206" i="4" s="1"/>
  <c r="BI201" i="4"/>
  <c r="BH201" i="4"/>
  <c r="BG201" i="4"/>
  <c r="BF201" i="4"/>
  <c r="T201" i="4"/>
  <c r="R201" i="4"/>
  <c r="P201" i="4"/>
  <c r="BK201" i="4"/>
  <c r="J201" i="4"/>
  <c r="BE201" i="4"/>
  <c r="BI198" i="4"/>
  <c r="BH198" i="4"/>
  <c r="BG198" i="4"/>
  <c r="BF198" i="4"/>
  <c r="T198" i="4"/>
  <c r="R198" i="4"/>
  <c r="P198" i="4"/>
  <c r="BK198" i="4"/>
  <c r="J198" i="4"/>
  <c r="BE198" i="4" s="1"/>
  <c r="BI195" i="4"/>
  <c r="BH195" i="4"/>
  <c r="BG195" i="4"/>
  <c r="BF195" i="4"/>
  <c r="T195" i="4"/>
  <c r="R195" i="4"/>
  <c r="P195" i="4"/>
  <c r="BK195" i="4"/>
  <c r="J195" i="4"/>
  <c r="BE195" i="4"/>
  <c r="BI192" i="4"/>
  <c r="BH192" i="4"/>
  <c r="BG192" i="4"/>
  <c r="BF192" i="4"/>
  <c r="T192" i="4"/>
  <c r="R192" i="4"/>
  <c r="P192" i="4"/>
  <c r="BK192" i="4"/>
  <c r="J192" i="4"/>
  <c r="BE192" i="4" s="1"/>
  <c r="BI189" i="4"/>
  <c r="BH189" i="4"/>
  <c r="BG189" i="4"/>
  <c r="BF189" i="4"/>
  <c r="T189" i="4"/>
  <c r="R189" i="4"/>
  <c r="P189" i="4"/>
  <c r="BK189" i="4"/>
  <c r="J189" i="4"/>
  <c r="BE189" i="4"/>
  <c r="BI185" i="4"/>
  <c r="BH185" i="4"/>
  <c r="BG185" i="4"/>
  <c r="BF185" i="4"/>
  <c r="T185" i="4"/>
  <c r="R185" i="4"/>
  <c r="P185" i="4"/>
  <c r="BK185" i="4"/>
  <c r="J185" i="4"/>
  <c r="BE185" i="4" s="1"/>
  <c r="BI182" i="4"/>
  <c r="BH182" i="4"/>
  <c r="BG182" i="4"/>
  <c r="BF182" i="4"/>
  <c r="T182" i="4"/>
  <c r="R182" i="4"/>
  <c r="R181" i="4" s="1"/>
  <c r="P182" i="4"/>
  <c r="BK182" i="4"/>
  <c r="BK181" i="4" s="1"/>
  <c r="J181" i="4" s="1"/>
  <c r="J65" i="4" s="1"/>
  <c r="J182" i="4"/>
  <c r="BE182" i="4"/>
  <c r="BI178" i="4"/>
  <c r="BH178" i="4"/>
  <c r="BG178" i="4"/>
  <c r="BF178" i="4"/>
  <c r="T178" i="4"/>
  <c r="R178" i="4"/>
  <c r="P178" i="4"/>
  <c r="BK178" i="4"/>
  <c r="J178" i="4"/>
  <c r="BE178" i="4"/>
  <c r="BI174" i="4"/>
  <c r="BH174" i="4"/>
  <c r="BG174" i="4"/>
  <c r="BF174" i="4"/>
  <c r="T174" i="4"/>
  <c r="T173" i="4" s="1"/>
  <c r="R174" i="4"/>
  <c r="R173" i="4"/>
  <c r="P174" i="4"/>
  <c r="BK174" i="4"/>
  <c r="BK173" i="4"/>
  <c r="J173" i="4"/>
  <c r="J64" i="4" s="1"/>
  <c r="J174" i="4"/>
  <c r="BE174" i="4" s="1"/>
  <c r="BI172" i="4"/>
  <c r="BH172" i="4"/>
  <c r="BG172" i="4"/>
  <c r="BF172" i="4"/>
  <c r="T172" i="4"/>
  <c r="R172" i="4"/>
  <c r="P172" i="4"/>
  <c r="BK172" i="4"/>
  <c r="J172" i="4"/>
  <c r="BE172" i="4" s="1"/>
  <c r="BI169" i="4"/>
  <c r="BH169" i="4"/>
  <c r="BG169" i="4"/>
  <c r="BF169" i="4"/>
  <c r="T169" i="4"/>
  <c r="T168" i="4" s="1"/>
  <c r="R169" i="4"/>
  <c r="R168" i="4" s="1"/>
  <c r="P169" i="4"/>
  <c r="P168" i="4" s="1"/>
  <c r="BK169" i="4"/>
  <c r="BK168" i="4" s="1"/>
  <c r="J168" i="4" s="1"/>
  <c r="J63" i="4" s="1"/>
  <c r="J169" i="4"/>
  <c r="BE169" i="4"/>
  <c r="BI165" i="4"/>
  <c r="BH165" i="4"/>
  <c r="BG165" i="4"/>
  <c r="BF165" i="4"/>
  <c r="T165" i="4"/>
  <c r="R165" i="4"/>
  <c r="P165" i="4"/>
  <c r="BK165" i="4"/>
  <c r="J165" i="4"/>
  <c r="BE165" i="4" s="1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7" i="4"/>
  <c r="BH157" i="4"/>
  <c r="BG157" i="4"/>
  <c r="BF157" i="4"/>
  <c r="T157" i="4"/>
  <c r="R157" i="4"/>
  <c r="P157" i="4"/>
  <c r="BK157" i="4"/>
  <c r="J157" i="4"/>
  <c r="BE157" i="4" s="1"/>
  <c r="BI151" i="4"/>
  <c r="BH151" i="4"/>
  <c r="BG151" i="4"/>
  <c r="BF151" i="4"/>
  <c r="T151" i="4"/>
  <c r="R151" i="4"/>
  <c r="P151" i="4"/>
  <c r="BK151" i="4"/>
  <c r="J151" i="4"/>
  <c r="BE151" i="4" s="1"/>
  <c r="BI145" i="4"/>
  <c r="BH145" i="4"/>
  <c r="BG145" i="4"/>
  <c r="BF145" i="4"/>
  <c r="T145" i="4"/>
  <c r="R145" i="4"/>
  <c r="P145" i="4"/>
  <c r="BK145" i="4"/>
  <c r="J145" i="4"/>
  <c r="BE145" i="4" s="1"/>
  <c r="BI138" i="4"/>
  <c r="BH138" i="4"/>
  <c r="BG138" i="4"/>
  <c r="BF138" i="4"/>
  <c r="T138" i="4"/>
  <c r="R138" i="4"/>
  <c r="P138" i="4"/>
  <c r="BK138" i="4"/>
  <c r="J138" i="4"/>
  <c r="BE138" i="4"/>
  <c r="BI134" i="4"/>
  <c r="BH134" i="4"/>
  <c r="BG134" i="4"/>
  <c r="BF134" i="4"/>
  <c r="T134" i="4"/>
  <c r="R134" i="4"/>
  <c r="P134" i="4"/>
  <c r="BK134" i="4"/>
  <c r="J134" i="4"/>
  <c r="BE134" i="4" s="1"/>
  <c r="BI132" i="4"/>
  <c r="BH132" i="4"/>
  <c r="BG132" i="4"/>
  <c r="BF132" i="4"/>
  <c r="T132" i="4"/>
  <c r="R132" i="4"/>
  <c r="P132" i="4"/>
  <c r="BK132" i="4"/>
  <c r="J132" i="4"/>
  <c r="BE132" i="4"/>
  <c r="BI128" i="4"/>
  <c r="BH128" i="4"/>
  <c r="BG128" i="4"/>
  <c r="BF128" i="4"/>
  <c r="T128" i="4"/>
  <c r="R128" i="4"/>
  <c r="P128" i="4"/>
  <c r="BK128" i="4"/>
  <c r="J128" i="4"/>
  <c r="BE128" i="4" s="1"/>
  <c r="BI125" i="4"/>
  <c r="BH125" i="4"/>
  <c r="BG125" i="4"/>
  <c r="BF125" i="4"/>
  <c r="T125" i="4"/>
  <c r="R125" i="4"/>
  <c r="P125" i="4"/>
  <c r="BK125" i="4"/>
  <c r="J125" i="4"/>
  <c r="BE125" i="4"/>
  <c r="BI117" i="4"/>
  <c r="BH117" i="4"/>
  <c r="BG117" i="4"/>
  <c r="BF117" i="4"/>
  <c r="T117" i="4"/>
  <c r="R117" i="4"/>
  <c r="P117" i="4"/>
  <c r="BK117" i="4"/>
  <c r="J117" i="4"/>
  <c r="BE117" i="4" s="1"/>
  <c r="BI113" i="4"/>
  <c r="BH113" i="4"/>
  <c r="BG113" i="4"/>
  <c r="BF113" i="4"/>
  <c r="T113" i="4"/>
  <c r="R113" i="4"/>
  <c r="P113" i="4"/>
  <c r="BK113" i="4"/>
  <c r="J113" i="4"/>
  <c r="BE113" i="4"/>
  <c r="BI111" i="4"/>
  <c r="BH111" i="4"/>
  <c r="BG111" i="4"/>
  <c r="BF111" i="4"/>
  <c r="T111" i="4"/>
  <c r="R111" i="4"/>
  <c r="P111" i="4"/>
  <c r="BK111" i="4"/>
  <c r="J111" i="4"/>
  <c r="BE111" i="4"/>
  <c r="BI108" i="4"/>
  <c r="BH108" i="4"/>
  <c r="BG108" i="4"/>
  <c r="BF108" i="4"/>
  <c r="T108" i="4"/>
  <c r="R108" i="4"/>
  <c r="P108" i="4"/>
  <c r="BK108" i="4"/>
  <c r="J108" i="4"/>
  <c r="BE108" i="4"/>
  <c r="BI105" i="4"/>
  <c r="BH105" i="4"/>
  <c r="BG105" i="4"/>
  <c r="BF105" i="4"/>
  <c r="T105" i="4"/>
  <c r="T94" i="4" s="1"/>
  <c r="R105" i="4"/>
  <c r="P105" i="4"/>
  <c r="BK105" i="4"/>
  <c r="J105" i="4"/>
  <c r="BE105" i="4"/>
  <c r="BI100" i="4"/>
  <c r="BH100" i="4"/>
  <c r="BG100" i="4"/>
  <c r="BF100" i="4"/>
  <c r="T100" i="4"/>
  <c r="R100" i="4"/>
  <c r="P100" i="4"/>
  <c r="P94" i="4" s="1"/>
  <c r="BK100" i="4"/>
  <c r="J100" i="4"/>
  <c r="BE100" i="4"/>
  <c r="BI95" i="4"/>
  <c r="F36" i="4"/>
  <c r="BD55" i="1" s="1"/>
  <c r="BH95" i="4"/>
  <c r="F35" i="4"/>
  <c r="BC55" i="1" s="1"/>
  <c r="BG95" i="4"/>
  <c r="BF95" i="4"/>
  <c r="F33" i="4" s="1"/>
  <c r="BA55" i="1" s="1"/>
  <c r="T95" i="4"/>
  <c r="R95" i="4"/>
  <c r="P95" i="4"/>
  <c r="BK95" i="4"/>
  <c r="BK94" i="4"/>
  <c r="J94" i="4" s="1"/>
  <c r="J62" i="4" s="1"/>
  <c r="J95" i="4"/>
  <c r="BE95" i="4" s="1"/>
  <c r="J88" i="4"/>
  <c r="F88" i="4"/>
  <c r="F86" i="4"/>
  <c r="E84" i="4"/>
  <c r="J55" i="4"/>
  <c r="F55" i="4"/>
  <c r="F53" i="4"/>
  <c r="E51" i="4"/>
  <c r="J20" i="4"/>
  <c r="E20" i="4"/>
  <c r="F89" i="4"/>
  <c r="F56" i="4"/>
  <c r="J19" i="4"/>
  <c r="J14" i="4"/>
  <c r="J86" i="4"/>
  <c r="J53" i="4"/>
  <c r="E7" i="4"/>
  <c r="E80" i="4" s="1"/>
  <c r="E47" i="4"/>
  <c r="AY54" i="1"/>
  <c r="AX54" i="1"/>
  <c r="BI336" i="3"/>
  <c r="BH336" i="3"/>
  <c r="BG336" i="3"/>
  <c r="BF336" i="3"/>
  <c r="T336" i="3"/>
  <c r="R336" i="3"/>
  <c r="P336" i="3"/>
  <c r="BK336" i="3"/>
  <c r="J336" i="3"/>
  <c r="BE336" i="3"/>
  <c r="BI332" i="3"/>
  <c r="BH332" i="3"/>
  <c r="BG332" i="3"/>
  <c r="BF332" i="3"/>
  <c r="T332" i="3"/>
  <c r="R332" i="3"/>
  <c r="P332" i="3"/>
  <c r="BK332" i="3"/>
  <c r="J332" i="3"/>
  <c r="BE332" i="3" s="1"/>
  <c r="BI331" i="3"/>
  <c r="BH331" i="3"/>
  <c r="BG331" i="3"/>
  <c r="BF331" i="3"/>
  <c r="T331" i="3"/>
  <c r="T330" i="3"/>
  <c r="R331" i="3"/>
  <c r="R330" i="3" s="1"/>
  <c r="P331" i="3"/>
  <c r="P330" i="3"/>
  <c r="BK331" i="3"/>
  <c r="BK330" i="3" s="1"/>
  <c r="J330" i="3" s="1"/>
  <c r="J71" i="3" s="1"/>
  <c r="J331" i="3"/>
  <c r="BE331" i="3" s="1"/>
  <c r="BI329" i="3"/>
  <c r="BH329" i="3"/>
  <c r="BG329" i="3"/>
  <c r="BF329" i="3"/>
  <c r="T329" i="3"/>
  <c r="T328" i="3" s="1"/>
  <c r="R329" i="3"/>
  <c r="R328" i="3" s="1"/>
  <c r="P329" i="3"/>
  <c r="P328" i="3"/>
  <c r="BK329" i="3"/>
  <c r="BK328" i="3" s="1"/>
  <c r="J328" i="3" s="1"/>
  <c r="J70" i="3" s="1"/>
  <c r="J329" i="3"/>
  <c r="BE329" i="3" s="1"/>
  <c r="BI323" i="3"/>
  <c r="BH323" i="3"/>
  <c r="BG323" i="3"/>
  <c r="BF323" i="3"/>
  <c r="T323" i="3"/>
  <c r="T322" i="3"/>
  <c r="R323" i="3"/>
  <c r="R322" i="3" s="1"/>
  <c r="P323" i="3"/>
  <c r="P322" i="3"/>
  <c r="BK323" i="3"/>
  <c r="BK322" i="3" s="1"/>
  <c r="J322" i="3" s="1"/>
  <c r="J69" i="3" s="1"/>
  <c r="J323" i="3"/>
  <c r="BE323" i="3" s="1"/>
  <c r="BI321" i="3"/>
  <c r="BH321" i="3"/>
  <c r="BG321" i="3"/>
  <c r="BF321" i="3"/>
  <c r="T321" i="3"/>
  <c r="R321" i="3"/>
  <c r="P321" i="3"/>
  <c r="BK321" i="3"/>
  <c r="J321" i="3"/>
  <c r="BE321" i="3"/>
  <c r="BI319" i="3"/>
  <c r="BH319" i="3"/>
  <c r="BG319" i="3"/>
  <c r="BF319" i="3"/>
  <c r="T319" i="3"/>
  <c r="R319" i="3"/>
  <c r="P319" i="3"/>
  <c r="BK319" i="3"/>
  <c r="J319" i="3"/>
  <c r="BE319" i="3" s="1"/>
  <c r="BI318" i="3"/>
  <c r="BH318" i="3"/>
  <c r="BG318" i="3"/>
  <c r="BF318" i="3"/>
  <c r="T318" i="3"/>
  <c r="R318" i="3"/>
  <c r="P318" i="3"/>
  <c r="BK318" i="3"/>
  <c r="J318" i="3"/>
  <c r="BE318" i="3"/>
  <c r="BI315" i="3"/>
  <c r="BH315" i="3"/>
  <c r="BG315" i="3"/>
  <c r="BF315" i="3"/>
  <c r="T315" i="3"/>
  <c r="T314" i="3" s="1"/>
  <c r="R315" i="3"/>
  <c r="R314" i="3"/>
  <c r="P315" i="3"/>
  <c r="P314" i="3" s="1"/>
  <c r="BK315" i="3"/>
  <c r="BK314" i="3"/>
  <c r="J314" i="3" s="1"/>
  <c r="J68" i="3" s="1"/>
  <c r="J315" i="3"/>
  <c r="BE315" i="3" s="1"/>
  <c r="BI313" i="3"/>
  <c r="BH313" i="3"/>
  <c r="BG313" i="3"/>
  <c r="BF313" i="3"/>
  <c r="T313" i="3"/>
  <c r="R313" i="3"/>
  <c r="P313" i="3"/>
  <c r="BK313" i="3"/>
  <c r="J313" i="3"/>
  <c r="BE313" i="3" s="1"/>
  <c r="BI310" i="3"/>
  <c r="BH310" i="3"/>
  <c r="BG310" i="3"/>
  <c r="BF310" i="3"/>
  <c r="T310" i="3"/>
  <c r="R310" i="3"/>
  <c r="P310" i="3"/>
  <c r="BK310" i="3"/>
  <c r="J310" i="3"/>
  <c r="BE310" i="3"/>
  <c r="BI309" i="3"/>
  <c r="BH309" i="3"/>
  <c r="BG309" i="3"/>
  <c r="BF309" i="3"/>
  <c r="T309" i="3"/>
  <c r="R309" i="3"/>
  <c r="P309" i="3"/>
  <c r="BK309" i="3"/>
  <c r="J309" i="3"/>
  <c r="BE309" i="3" s="1"/>
  <c r="BI308" i="3"/>
  <c r="BH308" i="3"/>
  <c r="BG308" i="3"/>
  <c r="BF308" i="3"/>
  <c r="T308" i="3"/>
  <c r="R308" i="3"/>
  <c r="P308" i="3"/>
  <c r="BK308" i="3"/>
  <c r="J308" i="3"/>
  <c r="BE308" i="3"/>
  <c r="BI305" i="3"/>
  <c r="BH305" i="3"/>
  <c r="BG305" i="3"/>
  <c r="BF305" i="3"/>
  <c r="T305" i="3"/>
  <c r="R305" i="3"/>
  <c r="P305" i="3"/>
  <c r="BK305" i="3"/>
  <c r="J305" i="3"/>
  <c r="BE305" i="3" s="1"/>
  <c r="BI304" i="3"/>
  <c r="BH304" i="3"/>
  <c r="BG304" i="3"/>
  <c r="BF304" i="3"/>
  <c r="T304" i="3"/>
  <c r="R304" i="3"/>
  <c r="P304" i="3"/>
  <c r="BK304" i="3"/>
  <c r="J304" i="3"/>
  <c r="BE304" i="3"/>
  <c r="BI303" i="3"/>
  <c r="BH303" i="3"/>
  <c r="BG303" i="3"/>
  <c r="BF303" i="3"/>
  <c r="T303" i="3"/>
  <c r="R303" i="3"/>
  <c r="P303" i="3"/>
  <c r="BK303" i="3"/>
  <c r="J303" i="3"/>
  <c r="BE303" i="3" s="1"/>
  <c r="BI300" i="3"/>
  <c r="BH300" i="3"/>
  <c r="BG300" i="3"/>
  <c r="BF300" i="3"/>
  <c r="T300" i="3"/>
  <c r="R300" i="3"/>
  <c r="P300" i="3"/>
  <c r="BK300" i="3"/>
  <c r="J300" i="3"/>
  <c r="BE300" i="3"/>
  <c r="BI299" i="3"/>
  <c r="BH299" i="3"/>
  <c r="BG299" i="3"/>
  <c r="BF299" i="3"/>
  <c r="T299" i="3"/>
  <c r="R299" i="3"/>
  <c r="P299" i="3"/>
  <c r="BK299" i="3"/>
  <c r="J299" i="3"/>
  <c r="BE299" i="3" s="1"/>
  <c r="BI296" i="3"/>
  <c r="BH296" i="3"/>
  <c r="BG296" i="3"/>
  <c r="BF296" i="3"/>
  <c r="T296" i="3"/>
  <c r="R296" i="3"/>
  <c r="P296" i="3"/>
  <c r="BK296" i="3"/>
  <c r="J296" i="3"/>
  <c r="BE296" i="3"/>
  <c r="BI295" i="3"/>
  <c r="BH295" i="3"/>
  <c r="BG295" i="3"/>
  <c r="BF295" i="3"/>
  <c r="T295" i="3"/>
  <c r="R295" i="3"/>
  <c r="P295" i="3"/>
  <c r="BK295" i="3"/>
  <c r="J295" i="3"/>
  <c r="BE295" i="3" s="1"/>
  <c r="BI292" i="3"/>
  <c r="BH292" i="3"/>
  <c r="BG292" i="3"/>
  <c r="BF292" i="3"/>
  <c r="T292" i="3"/>
  <c r="R292" i="3"/>
  <c r="P292" i="3"/>
  <c r="BK292" i="3"/>
  <c r="J292" i="3"/>
  <c r="BE292" i="3"/>
  <c r="BI291" i="3"/>
  <c r="BH291" i="3"/>
  <c r="BG291" i="3"/>
  <c r="BF291" i="3"/>
  <c r="T291" i="3"/>
  <c r="R291" i="3"/>
  <c r="P291" i="3"/>
  <c r="BK291" i="3"/>
  <c r="J291" i="3"/>
  <c r="BE291" i="3" s="1"/>
  <c r="BI289" i="3"/>
  <c r="BH289" i="3"/>
  <c r="BG289" i="3"/>
  <c r="BF289" i="3"/>
  <c r="T289" i="3"/>
  <c r="R289" i="3"/>
  <c r="P289" i="3"/>
  <c r="BK289" i="3"/>
  <c r="J289" i="3"/>
  <c r="BE289" i="3"/>
  <c r="BI287" i="3"/>
  <c r="BH287" i="3"/>
  <c r="BG287" i="3"/>
  <c r="BF287" i="3"/>
  <c r="T287" i="3"/>
  <c r="R287" i="3"/>
  <c r="P287" i="3"/>
  <c r="BK287" i="3"/>
  <c r="J287" i="3"/>
  <c r="BE287" i="3" s="1"/>
  <c r="BI285" i="3"/>
  <c r="BH285" i="3"/>
  <c r="BG285" i="3"/>
  <c r="BF285" i="3"/>
  <c r="T285" i="3"/>
  <c r="R285" i="3"/>
  <c r="P285" i="3"/>
  <c r="BK285" i="3"/>
  <c r="J285" i="3"/>
  <c r="BE285" i="3"/>
  <c r="BI284" i="3"/>
  <c r="BH284" i="3"/>
  <c r="BG284" i="3"/>
  <c r="BF284" i="3"/>
  <c r="T284" i="3"/>
  <c r="R284" i="3"/>
  <c r="P284" i="3"/>
  <c r="BK284" i="3"/>
  <c r="J284" i="3"/>
  <c r="BE284" i="3" s="1"/>
  <c r="BI283" i="3"/>
  <c r="BH283" i="3"/>
  <c r="BG283" i="3"/>
  <c r="BF283" i="3"/>
  <c r="T283" i="3"/>
  <c r="R283" i="3"/>
  <c r="P283" i="3"/>
  <c r="BK283" i="3"/>
  <c r="J283" i="3"/>
  <c r="BE283" i="3"/>
  <c r="BI281" i="3"/>
  <c r="BH281" i="3"/>
  <c r="BG281" i="3"/>
  <c r="BF281" i="3"/>
  <c r="T281" i="3"/>
  <c r="T280" i="3" s="1"/>
  <c r="R281" i="3"/>
  <c r="R280" i="3"/>
  <c r="P281" i="3"/>
  <c r="P280" i="3" s="1"/>
  <c r="BK281" i="3"/>
  <c r="BK280" i="3"/>
  <c r="J280" i="3" s="1"/>
  <c r="J67" i="3" s="1"/>
  <c r="J281" i="3"/>
  <c r="BE281" i="3" s="1"/>
  <c r="BI277" i="3"/>
  <c r="BH277" i="3"/>
  <c r="BG277" i="3"/>
  <c r="BF277" i="3"/>
  <c r="T277" i="3"/>
  <c r="R277" i="3"/>
  <c r="P277" i="3"/>
  <c r="BK277" i="3"/>
  <c r="J277" i="3"/>
  <c r="BE277" i="3" s="1"/>
  <c r="BI274" i="3"/>
  <c r="BH274" i="3"/>
  <c r="BG274" i="3"/>
  <c r="BF274" i="3"/>
  <c r="T274" i="3"/>
  <c r="R274" i="3"/>
  <c r="P274" i="3"/>
  <c r="BK274" i="3"/>
  <c r="J274" i="3"/>
  <c r="BE274" i="3"/>
  <c r="BI269" i="3"/>
  <c r="BH269" i="3"/>
  <c r="BG269" i="3"/>
  <c r="BF269" i="3"/>
  <c r="T269" i="3"/>
  <c r="R269" i="3"/>
  <c r="P269" i="3"/>
  <c r="BK269" i="3"/>
  <c r="J269" i="3"/>
  <c r="BE269" i="3" s="1"/>
  <c r="BI263" i="3"/>
  <c r="BH263" i="3"/>
  <c r="BG263" i="3"/>
  <c r="BF263" i="3"/>
  <c r="T263" i="3"/>
  <c r="R263" i="3"/>
  <c r="P263" i="3"/>
  <c r="BK263" i="3"/>
  <c r="J263" i="3"/>
  <c r="BE263" i="3"/>
  <c r="BI258" i="3"/>
  <c r="BH258" i="3"/>
  <c r="BG258" i="3"/>
  <c r="BF258" i="3"/>
  <c r="T258" i="3"/>
  <c r="R258" i="3"/>
  <c r="P258" i="3"/>
  <c r="BK258" i="3"/>
  <c r="J258" i="3"/>
  <c r="BE258" i="3" s="1"/>
  <c r="BI251" i="3"/>
  <c r="BH251" i="3"/>
  <c r="BG251" i="3"/>
  <c r="BF251" i="3"/>
  <c r="T251" i="3"/>
  <c r="R251" i="3"/>
  <c r="P251" i="3"/>
  <c r="BK251" i="3"/>
  <c r="J251" i="3"/>
  <c r="BE251" i="3"/>
  <c r="BI247" i="3"/>
  <c r="BH247" i="3"/>
  <c r="BG247" i="3"/>
  <c r="BF247" i="3"/>
  <c r="T247" i="3"/>
  <c r="T246" i="3" s="1"/>
  <c r="R247" i="3"/>
  <c r="R246" i="3"/>
  <c r="P247" i="3"/>
  <c r="P246" i="3" s="1"/>
  <c r="BK247" i="3"/>
  <c r="BK246" i="3"/>
  <c r="J246" i="3" s="1"/>
  <c r="J66" i="3" s="1"/>
  <c r="J247" i="3"/>
  <c r="BE247" i="3" s="1"/>
  <c r="BI239" i="3"/>
  <c r="BH239" i="3"/>
  <c r="BG239" i="3"/>
  <c r="BF239" i="3"/>
  <c r="T239" i="3"/>
  <c r="R239" i="3"/>
  <c r="P239" i="3"/>
  <c r="BK239" i="3"/>
  <c r="J239" i="3"/>
  <c r="BE239" i="3" s="1"/>
  <c r="BI238" i="3"/>
  <c r="BH238" i="3"/>
  <c r="BG238" i="3"/>
  <c r="BF238" i="3"/>
  <c r="T238" i="3"/>
  <c r="R238" i="3"/>
  <c r="P238" i="3"/>
  <c r="BK238" i="3"/>
  <c r="J238" i="3"/>
  <c r="BE238" i="3"/>
  <c r="BI235" i="3"/>
  <c r="BH235" i="3"/>
  <c r="BG235" i="3"/>
  <c r="BF235" i="3"/>
  <c r="T235" i="3"/>
  <c r="R235" i="3"/>
  <c r="P235" i="3"/>
  <c r="BK235" i="3"/>
  <c r="J235" i="3"/>
  <c r="BE235" i="3" s="1"/>
  <c r="BI234" i="3"/>
  <c r="BH234" i="3"/>
  <c r="BG234" i="3"/>
  <c r="BF234" i="3"/>
  <c r="T234" i="3"/>
  <c r="R234" i="3"/>
  <c r="P234" i="3"/>
  <c r="BK234" i="3"/>
  <c r="J234" i="3"/>
  <c r="BE234" i="3"/>
  <c r="BI233" i="3"/>
  <c r="BH233" i="3"/>
  <c r="BG233" i="3"/>
  <c r="BF233" i="3"/>
  <c r="T233" i="3"/>
  <c r="R233" i="3"/>
  <c r="P233" i="3"/>
  <c r="BK233" i="3"/>
  <c r="J233" i="3"/>
  <c r="BE233" i="3" s="1"/>
  <c r="BI230" i="3"/>
  <c r="BH230" i="3"/>
  <c r="BG230" i="3"/>
  <c r="BF230" i="3"/>
  <c r="T230" i="3"/>
  <c r="R230" i="3"/>
  <c r="P230" i="3"/>
  <c r="BK230" i="3"/>
  <c r="J230" i="3"/>
  <c r="BE230" i="3"/>
  <c r="BI225" i="3"/>
  <c r="BH225" i="3"/>
  <c r="BG225" i="3"/>
  <c r="BF225" i="3"/>
  <c r="T225" i="3"/>
  <c r="R225" i="3"/>
  <c r="P225" i="3"/>
  <c r="BK225" i="3"/>
  <c r="J225" i="3"/>
  <c r="BE225" i="3" s="1"/>
  <c r="BI222" i="3"/>
  <c r="BH222" i="3"/>
  <c r="BG222" i="3"/>
  <c r="BF222" i="3"/>
  <c r="T222" i="3"/>
  <c r="T221" i="3"/>
  <c r="R222" i="3"/>
  <c r="R221" i="3" s="1"/>
  <c r="P222" i="3"/>
  <c r="P221" i="3"/>
  <c r="BK222" i="3"/>
  <c r="BK221" i="3" s="1"/>
  <c r="J221" i="3" s="1"/>
  <c r="J65" i="3" s="1"/>
  <c r="J222" i="3"/>
  <c r="BE222" i="3" s="1"/>
  <c r="BI215" i="3"/>
  <c r="BH215" i="3"/>
  <c r="BG215" i="3"/>
  <c r="BF215" i="3"/>
  <c r="T215" i="3"/>
  <c r="T214" i="3"/>
  <c r="R215" i="3"/>
  <c r="R214" i="3" s="1"/>
  <c r="P215" i="3"/>
  <c r="P214" i="3"/>
  <c r="BK215" i="3"/>
  <c r="BK214" i="3" s="1"/>
  <c r="J214" i="3" s="1"/>
  <c r="J64" i="3" s="1"/>
  <c r="J215" i="3"/>
  <c r="BE215" i="3" s="1"/>
  <c r="BI210" i="3"/>
  <c r="BH210" i="3"/>
  <c r="BG210" i="3"/>
  <c r="BF210" i="3"/>
  <c r="T210" i="3"/>
  <c r="T209" i="3"/>
  <c r="R210" i="3"/>
  <c r="R209" i="3" s="1"/>
  <c r="P210" i="3"/>
  <c r="P209" i="3"/>
  <c r="BK210" i="3"/>
  <c r="BK209" i="3" s="1"/>
  <c r="J209" i="3" s="1"/>
  <c r="J63" i="3" s="1"/>
  <c r="J210" i="3"/>
  <c r="BE210" i="3" s="1"/>
  <c r="BI206" i="3"/>
  <c r="BH206" i="3"/>
  <c r="BG206" i="3"/>
  <c r="BF206" i="3"/>
  <c r="T206" i="3"/>
  <c r="R206" i="3"/>
  <c r="P206" i="3"/>
  <c r="BK206" i="3"/>
  <c r="J206" i="3"/>
  <c r="BE206" i="3"/>
  <c r="BI204" i="3"/>
  <c r="BH204" i="3"/>
  <c r="BG204" i="3"/>
  <c r="BF204" i="3"/>
  <c r="T204" i="3"/>
  <c r="R204" i="3"/>
  <c r="P204" i="3"/>
  <c r="BK204" i="3"/>
  <c r="J204" i="3"/>
  <c r="BE204" i="3" s="1"/>
  <c r="BI202" i="3"/>
  <c r="BH202" i="3"/>
  <c r="BG202" i="3"/>
  <c r="BF202" i="3"/>
  <c r="T202" i="3"/>
  <c r="R202" i="3"/>
  <c r="P202" i="3"/>
  <c r="BK202" i="3"/>
  <c r="J202" i="3"/>
  <c r="BE202" i="3"/>
  <c r="BI200" i="3"/>
  <c r="BH200" i="3"/>
  <c r="BG200" i="3"/>
  <c r="BF200" i="3"/>
  <c r="T200" i="3"/>
  <c r="R200" i="3"/>
  <c r="P200" i="3"/>
  <c r="BK200" i="3"/>
  <c r="J200" i="3"/>
  <c r="BE200" i="3" s="1"/>
  <c r="BI195" i="3"/>
  <c r="BH195" i="3"/>
  <c r="BG195" i="3"/>
  <c r="BF195" i="3"/>
  <c r="T195" i="3"/>
  <c r="R195" i="3"/>
  <c r="P195" i="3"/>
  <c r="BK195" i="3"/>
  <c r="J195" i="3"/>
  <c r="BE195" i="3"/>
  <c r="BI190" i="3"/>
  <c r="BH190" i="3"/>
  <c r="BG190" i="3"/>
  <c r="BF190" i="3"/>
  <c r="T190" i="3"/>
  <c r="R190" i="3"/>
  <c r="P190" i="3"/>
  <c r="BK190" i="3"/>
  <c r="J190" i="3"/>
  <c r="BE190" i="3" s="1"/>
  <c r="BI187" i="3"/>
  <c r="BH187" i="3"/>
  <c r="BG187" i="3"/>
  <c r="BF187" i="3"/>
  <c r="T187" i="3"/>
  <c r="R187" i="3"/>
  <c r="P187" i="3"/>
  <c r="BK187" i="3"/>
  <c r="J187" i="3"/>
  <c r="BE187" i="3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/>
  <c r="BI174" i="3"/>
  <c r="BH174" i="3"/>
  <c r="BG174" i="3"/>
  <c r="BF174" i="3"/>
  <c r="T174" i="3"/>
  <c r="R174" i="3"/>
  <c r="P174" i="3"/>
  <c r="BK174" i="3"/>
  <c r="J174" i="3"/>
  <c r="BE174" i="3" s="1"/>
  <c r="BI158" i="3"/>
  <c r="BH158" i="3"/>
  <c r="BG158" i="3"/>
  <c r="BF158" i="3"/>
  <c r="T158" i="3"/>
  <c r="R158" i="3"/>
  <c r="P158" i="3"/>
  <c r="BK158" i="3"/>
  <c r="J158" i="3"/>
  <c r="BE158" i="3"/>
  <c r="BI152" i="3"/>
  <c r="BH152" i="3"/>
  <c r="BG152" i="3"/>
  <c r="BF152" i="3"/>
  <c r="T152" i="3"/>
  <c r="R152" i="3"/>
  <c r="P152" i="3"/>
  <c r="BK152" i="3"/>
  <c r="J152" i="3"/>
  <c r="BE152" i="3" s="1"/>
  <c r="BI144" i="3"/>
  <c r="BH144" i="3"/>
  <c r="BG144" i="3"/>
  <c r="BF144" i="3"/>
  <c r="T144" i="3"/>
  <c r="R144" i="3"/>
  <c r="P144" i="3"/>
  <c r="BK144" i="3"/>
  <c r="J144" i="3"/>
  <c r="BE144" i="3"/>
  <c r="BI140" i="3"/>
  <c r="BH140" i="3"/>
  <c r="BG140" i="3"/>
  <c r="BF140" i="3"/>
  <c r="T140" i="3"/>
  <c r="R140" i="3"/>
  <c r="P140" i="3"/>
  <c r="BK140" i="3"/>
  <c r="J140" i="3"/>
  <c r="BE140" i="3" s="1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 s="1"/>
  <c r="BI133" i="3"/>
  <c r="BH133" i="3"/>
  <c r="BG133" i="3"/>
  <c r="BF133" i="3"/>
  <c r="T133" i="3"/>
  <c r="R133" i="3"/>
  <c r="P133" i="3"/>
  <c r="BK133" i="3"/>
  <c r="J133" i="3"/>
  <c r="BE133" i="3"/>
  <c r="BI126" i="3"/>
  <c r="BH126" i="3"/>
  <c r="BG126" i="3"/>
  <c r="BF126" i="3"/>
  <c r="T126" i="3"/>
  <c r="R126" i="3"/>
  <c r="P126" i="3"/>
  <c r="BK126" i="3"/>
  <c r="J126" i="3"/>
  <c r="BE126" i="3" s="1"/>
  <c r="BI119" i="3"/>
  <c r="BH119" i="3"/>
  <c r="BG119" i="3"/>
  <c r="BF119" i="3"/>
  <c r="T119" i="3"/>
  <c r="R119" i="3"/>
  <c r="P119" i="3"/>
  <c r="BK119" i="3"/>
  <c r="J119" i="3"/>
  <c r="BE119" i="3"/>
  <c r="BI114" i="3"/>
  <c r="BH114" i="3"/>
  <c r="BG114" i="3"/>
  <c r="BF114" i="3"/>
  <c r="T114" i="3"/>
  <c r="R114" i="3"/>
  <c r="P114" i="3"/>
  <c r="BK114" i="3"/>
  <c r="J114" i="3"/>
  <c r="BE114" i="3" s="1"/>
  <c r="BI111" i="3"/>
  <c r="BH111" i="3"/>
  <c r="BG111" i="3"/>
  <c r="BF111" i="3"/>
  <c r="T111" i="3"/>
  <c r="R111" i="3"/>
  <c r="P111" i="3"/>
  <c r="BK111" i="3"/>
  <c r="J111" i="3"/>
  <c r="BE111" i="3"/>
  <c r="BI109" i="3"/>
  <c r="BH109" i="3"/>
  <c r="BG109" i="3"/>
  <c r="BF109" i="3"/>
  <c r="T109" i="3"/>
  <c r="R109" i="3"/>
  <c r="P109" i="3"/>
  <c r="BK109" i="3"/>
  <c r="J109" i="3"/>
  <c r="BE109" i="3" s="1"/>
  <c r="BI104" i="3"/>
  <c r="BH104" i="3"/>
  <c r="BG104" i="3"/>
  <c r="BF104" i="3"/>
  <c r="T104" i="3"/>
  <c r="R104" i="3"/>
  <c r="P104" i="3"/>
  <c r="BK104" i="3"/>
  <c r="J104" i="3"/>
  <c r="BE104" i="3"/>
  <c r="BI100" i="3"/>
  <c r="BH100" i="3"/>
  <c r="BG100" i="3"/>
  <c r="BF100" i="3"/>
  <c r="T100" i="3"/>
  <c r="R100" i="3"/>
  <c r="P100" i="3"/>
  <c r="BK100" i="3"/>
  <c r="J100" i="3"/>
  <c r="BE100" i="3" s="1"/>
  <c r="BI96" i="3"/>
  <c r="F36" i="3"/>
  <c r="BD54" i="1" s="1"/>
  <c r="BH96" i="3"/>
  <c r="F35" i="3" s="1"/>
  <c r="BC54" i="1" s="1"/>
  <c r="BG96" i="3"/>
  <c r="F34" i="3" s="1"/>
  <c r="BB54" i="1" s="1"/>
  <c r="BF96" i="3"/>
  <c r="F33" i="3" s="1"/>
  <c r="BA54" i="1" s="1"/>
  <c r="T96" i="3"/>
  <c r="T95" i="3" s="1"/>
  <c r="R96" i="3"/>
  <c r="R95" i="3" s="1"/>
  <c r="R94" i="3" s="1"/>
  <c r="R93" i="3" s="1"/>
  <c r="P96" i="3"/>
  <c r="P95" i="3" s="1"/>
  <c r="BK96" i="3"/>
  <c r="BK95" i="3" s="1"/>
  <c r="J96" i="3"/>
  <c r="BE96" i="3" s="1"/>
  <c r="J89" i="3"/>
  <c r="F89" i="3"/>
  <c r="F87" i="3"/>
  <c r="E85" i="3"/>
  <c r="J55" i="3"/>
  <c r="F55" i="3"/>
  <c r="F53" i="3"/>
  <c r="E51" i="3"/>
  <c r="J20" i="3"/>
  <c r="E20" i="3"/>
  <c r="F90" i="3" s="1"/>
  <c r="F56" i="3"/>
  <c r="J19" i="3"/>
  <c r="J14" i="3"/>
  <c r="J87" i="3" s="1"/>
  <c r="J53" i="3"/>
  <c r="E7" i="3"/>
  <c r="E47" i="3" s="1"/>
  <c r="AY53" i="1"/>
  <c r="AX53" i="1"/>
  <c r="BI324" i="2"/>
  <c r="BH324" i="2"/>
  <c r="BG324" i="2"/>
  <c r="BF324" i="2"/>
  <c r="T324" i="2"/>
  <c r="T323" i="2" s="1"/>
  <c r="R324" i="2"/>
  <c r="R323" i="2" s="1"/>
  <c r="P324" i="2"/>
  <c r="P323" i="2" s="1"/>
  <c r="BK324" i="2"/>
  <c r="BK323" i="2" s="1"/>
  <c r="J323" i="2" s="1"/>
  <c r="J70" i="2" s="1"/>
  <c r="J324" i="2"/>
  <c r="BE324" i="2"/>
  <c r="BI317" i="2"/>
  <c r="BH317" i="2"/>
  <c r="BG317" i="2"/>
  <c r="BF317" i="2"/>
  <c r="T317" i="2"/>
  <c r="T316" i="2" s="1"/>
  <c r="R317" i="2"/>
  <c r="R316" i="2" s="1"/>
  <c r="P317" i="2"/>
  <c r="P316" i="2" s="1"/>
  <c r="BK317" i="2"/>
  <c r="BK316" i="2" s="1"/>
  <c r="J316" i="2" s="1"/>
  <c r="J69" i="2" s="1"/>
  <c r="J317" i="2"/>
  <c r="BE317" i="2"/>
  <c r="BI315" i="2"/>
  <c r="BH315" i="2"/>
  <c r="BG315" i="2"/>
  <c r="BF315" i="2"/>
  <c r="T315" i="2"/>
  <c r="R315" i="2"/>
  <c r="P315" i="2"/>
  <c r="BK315" i="2"/>
  <c r="J315" i="2"/>
  <c r="BE315" i="2" s="1"/>
  <c r="BI310" i="2"/>
  <c r="BH310" i="2"/>
  <c r="BG310" i="2"/>
  <c r="BF310" i="2"/>
  <c r="T310" i="2"/>
  <c r="R310" i="2"/>
  <c r="P310" i="2"/>
  <c r="BK310" i="2"/>
  <c r="J310" i="2"/>
  <c r="BE310" i="2" s="1"/>
  <c r="BI305" i="2"/>
  <c r="BH305" i="2"/>
  <c r="BG305" i="2"/>
  <c r="BF305" i="2"/>
  <c r="T305" i="2"/>
  <c r="R305" i="2"/>
  <c r="P305" i="2"/>
  <c r="BK305" i="2"/>
  <c r="J305" i="2"/>
  <c r="BE305" i="2" s="1"/>
  <c r="BI300" i="2"/>
  <c r="BH300" i="2"/>
  <c r="BG300" i="2"/>
  <c r="BF300" i="2"/>
  <c r="T300" i="2"/>
  <c r="R300" i="2"/>
  <c r="P300" i="2"/>
  <c r="BK300" i="2"/>
  <c r="J300" i="2"/>
  <c r="BE300" i="2" s="1"/>
  <c r="BI297" i="2"/>
  <c r="BH297" i="2"/>
  <c r="BG297" i="2"/>
  <c r="BF297" i="2"/>
  <c r="T297" i="2"/>
  <c r="T296" i="2" s="1"/>
  <c r="R297" i="2"/>
  <c r="R296" i="2" s="1"/>
  <c r="P297" i="2"/>
  <c r="P296" i="2" s="1"/>
  <c r="BK297" i="2"/>
  <c r="BK296" i="2" s="1"/>
  <c r="J296" i="2" s="1"/>
  <c r="J68" i="2" s="1"/>
  <c r="J297" i="2"/>
  <c r="BE297" i="2"/>
  <c r="BI295" i="2"/>
  <c r="BH295" i="2"/>
  <c r="BG295" i="2"/>
  <c r="BF295" i="2"/>
  <c r="T295" i="2"/>
  <c r="R295" i="2"/>
  <c r="P295" i="2"/>
  <c r="BK295" i="2"/>
  <c r="J295" i="2"/>
  <c r="BE295" i="2" s="1"/>
  <c r="BI294" i="2"/>
  <c r="BH294" i="2"/>
  <c r="BG294" i="2"/>
  <c r="BF294" i="2"/>
  <c r="T294" i="2"/>
  <c r="R294" i="2"/>
  <c r="P294" i="2"/>
  <c r="BK294" i="2"/>
  <c r="BE294" i="2"/>
  <c r="BI291" i="2"/>
  <c r="BH291" i="2"/>
  <c r="BG291" i="2"/>
  <c r="BF291" i="2"/>
  <c r="T291" i="2"/>
  <c r="R291" i="2"/>
  <c r="P291" i="2"/>
  <c r="BK291" i="2"/>
  <c r="J291" i="2"/>
  <c r="BE291" i="2"/>
  <c r="BI290" i="2"/>
  <c r="BH290" i="2"/>
  <c r="BG290" i="2"/>
  <c r="BF290" i="2"/>
  <c r="T290" i="2"/>
  <c r="R290" i="2"/>
  <c r="P290" i="2"/>
  <c r="BK290" i="2"/>
  <c r="J290" i="2"/>
  <c r="BE290" i="2" s="1"/>
  <c r="BI289" i="2"/>
  <c r="BH289" i="2"/>
  <c r="BG289" i="2"/>
  <c r="BF289" i="2"/>
  <c r="T289" i="2"/>
  <c r="R289" i="2"/>
  <c r="P289" i="2"/>
  <c r="BK289" i="2"/>
  <c r="J289" i="2"/>
  <c r="BE289" i="2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 s="1"/>
  <c r="BI281" i="2"/>
  <c r="BH281" i="2"/>
  <c r="BG281" i="2"/>
  <c r="BF281" i="2"/>
  <c r="T281" i="2"/>
  <c r="R281" i="2"/>
  <c r="P281" i="2"/>
  <c r="BK281" i="2"/>
  <c r="J281" i="2"/>
  <c r="BE281" i="2"/>
  <c r="BI280" i="2"/>
  <c r="BH280" i="2"/>
  <c r="BG280" i="2"/>
  <c r="BF280" i="2"/>
  <c r="T280" i="2"/>
  <c r="R280" i="2"/>
  <c r="P280" i="2"/>
  <c r="BK280" i="2"/>
  <c r="J280" i="2"/>
  <c r="BE280" i="2" s="1"/>
  <c r="BI277" i="2"/>
  <c r="BH277" i="2"/>
  <c r="BG277" i="2"/>
  <c r="BF277" i="2"/>
  <c r="T277" i="2"/>
  <c r="R277" i="2"/>
  <c r="P277" i="2"/>
  <c r="BK277" i="2"/>
  <c r="J277" i="2"/>
  <c r="BE277" i="2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R272" i="2"/>
  <c r="P272" i="2"/>
  <c r="BK272" i="2"/>
  <c r="J272" i="2"/>
  <c r="BE272" i="2" s="1"/>
  <c r="BI271" i="2"/>
  <c r="BH271" i="2"/>
  <c r="BG271" i="2"/>
  <c r="BF271" i="2"/>
  <c r="T271" i="2"/>
  <c r="R271" i="2"/>
  <c r="P271" i="2"/>
  <c r="BK271" i="2"/>
  <c r="J271" i="2"/>
  <c r="BE271" i="2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J269" i="2"/>
  <c r="BE269" i="2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P254" i="2" s="1"/>
  <c r="BK258" i="2"/>
  <c r="J258" i="2"/>
  <c r="BE258" i="2"/>
  <c r="BI257" i="2"/>
  <c r="BH257" i="2"/>
  <c r="BG257" i="2"/>
  <c r="BF257" i="2"/>
  <c r="T257" i="2"/>
  <c r="T254" i="2" s="1"/>
  <c r="R257" i="2"/>
  <c r="P257" i="2"/>
  <c r="BK257" i="2"/>
  <c r="J257" i="2"/>
  <c r="BE257" i="2" s="1"/>
  <c r="BI255" i="2"/>
  <c r="BH255" i="2"/>
  <c r="BG255" i="2"/>
  <c r="BF255" i="2"/>
  <c r="T255" i="2"/>
  <c r="R255" i="2"/>
  <c r="R254" i="2" s="1"/>
  <c r="P255" i="2"/>
  <c r="BK255" i="2"/>
  <c r="BK254" i="2" s="1"/>
  <c r="J254" i="2" s="1"/>
  <c r="J67" i="2" s="1"/>
  <c r="J255" i="2"/>
  <c r="BE255" i="2"/>
  <c r="BI248" i="2"/>
  <c r="BH248" i="2"/>
  <c r="BG248" i="2"/>
  <c r="BF248" i="2"/>
  <c r="T248" i="2"/>
  <c r="R248" i="2"/>
  <c r="P248" i="2"/>
  <c r="BK248" i="2"/>
  <c r="J248" i="2"/>
  <c r="BE248" i="2"/>
  <c r="BI242" i="2"/>
  <c r="BH242" i="2"/>
  <c r="BG242" i="2"/>
  <c r="BF242" i="2"/>
  <c r="T242" i="2"/>
  <c r="R242" i="2"/>
  <c r="P242" i="2"/>
  <c r="BK242" i="2"/>
  <c r="J242" i="2"/>
  <c r="BE242" i="2" s="1"/>
  <c r="BI239" i="2"/>
  <c r="BH239" i="2"/>
  <c r="BG239" i="2"/>
  <c r="BF239" i="2"/>
  <c r="T239" i="2"/>
  <c r="R239" i="2"/>
  <c r="P239" i="2"/>
  <c r="BK239" i="2"/>
  <c r="J239" i="2"/>
  <c r="BE239" i="2"/>
  <c r="BI236" i="2"/>
  <c r="BH236" i="2"/>
  <c r="BG236" i="2"/>
  <c r="BF236" i="2"/>
  <c r="T236" i="2"/>
  <c r="R236" i="2"/>
  <c r="P236" i="2"/>
  <c r="BK236" i="2"/>
  <c r="J236" i="2"/>
  <c r="BE236" i="2" s="1"/>
  <c r="BI233" i="2"/>
  <c r="BH233" i="2"/>
  <c r="BG233" i="2"/>
  <c r="BF233" i="2"/>
  <c r="T233" i="2"/>
  <c r="R233" i="2"/>
  <c r="P233" i="2"/>
  <c r="BK233" i="2"/>
  <c r="J233" i="2"/>
  <c r="BE233" i="2"/>
  <c r="BI230" i="2"/>
  <c r="BH230" i="2"/>
  <c r="BG230" i="2"/>
  <c r="BF230" i="2"/>
  <c r="T230" i="2"/>
  <c r="R230" i="2"/>
  <c r="P230" i="2"/>
  <c r="BK230" i="2"/>
  <c r="J230" i="2"/>
  <c r="BE230" i="2" s="1"/>
  <c r="BI226" i="2"/>
  <c r="BH226" i="2"/>
  <c r="BG226" i="2"/>
  <c r="BF226" i="2"/>
  <c r="T226" i="2"/>
  <c r="R226" i="2"/>
  <c r="P226" i="2"/>
  <c r="BK226" i="2"/>
  <c r="J226" i="2"/>
  <c r="BE226" i="2"/>
  <c r="BI223" i="2"/>
  <c r="BH223" i="2"/>
  <c r="BG223" i="2"/>
  <c r="BF223" i="2"/>
  <c r="T223" i="2"/>
  <c r="T222" i="2" s="1"/>
  <c r="R223" i="2"/>
  <c r="R222" i="2"/>
  <c r="P223" i="2"/>
  <c r="P222" i="2" s="1"/>
  <c r="BK223" i="2"/>
  <c r="BK222" i="2"/>
  <c r="J222" i="2"/>
  <c r="J66" i="2" s="1"/>
  <c r="J223" i="2"/>
  <c r="BE223" i="2" s="1"/>
  <c r="BI219" i="2"/>
  <c r="BH219" i="2"/>
  <c r="BG219" i="2"/>
  <c r="BF219" i="2"/>
  <c r="T219" i="2"/>
  <c r="R219" i="2"/>
  <c r="P219" i="2"/>
  <c r="BK219" i="2"/>
  <c r="J219" i="2"/>
  <c r="BE219" i="2" s="1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P201" i="2" s="1"/>
  <c r="BK209" i="2"/>
  <c r="J209" i="2"/>
  <c r="BE209" i="2"/>
  <c r="BI206" i="2"/>
  <c r="BH206" i="2"/>
  <c r="BG206" i="2"/>
  <c r="BF206" i="2"/>
  <c r="T206" i="2"/>
  <c r="T201" i="2" s="1"/>
  <c r="R206" i="2"/>
  <c r="P206" i="2"/>
  <c r="BK206" i="2"/>
  <c r="J206" i="2"/>
  <c r="BE206" i="2" s="1"/>
  <c r="BI202" i="2"/>
  <c r="BH202" i="2"/>
  <c r="BG202" i="2"/>
  <c r="BF202" i="2"/>
  <c r="T202" i="2"/>
  <c r="R202" i="2"/>
  <c r="R201" i="2" s="1"/>
  <c r="P202" i="2"/>
  <c r="BK202" i="2"/>
  <c r="BK201" i="2" s="1"/>
  <c r="J201" i="2" s="1"/>
  <c r="J65" i="2" s="1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4" i="2"/>
  <c r="BH194" i="2"/>
  <c r="BG194" i="2"/>
  <c r="BF194" i="2"/>
  <c r="T194" i="2"/>
  <c r="T193" i="2" s="1"/>
  <c r="R194" i="2"/>
  <c r="R193" i="2"/>
  <c r="P194" i="2"/>
  <c r="P193" i="2" s="1"/>
  <c r="BK194" i="2"/>
  <c r="BK193" i="2"/>
  <c r="J193" i="2"/>
  <c r="J64" i="2" s="1"/>
  <c r="J194" i="2"/>
  <c r="BE194" i="2" s="1"/>
  <c r="BI192" i="2"/>
  <c r="BH192" i="2"/>
  <c r="BG192" i="2"/>
  <c r="BF192" i="2"/>
  <c r="T192" i="2"/>
  <c r="T188" i="2" s="1"/>
  <c r="R192" i="2"/>
  <c r="P192" i="2"/>
  <c r="BK192" i="2"/>
  <c r="J192" i="2"/>
  <c r="BE192" i="2" s="1"/>
  <c r="BI189" i="2"/>
  <c r="BH189" i="2"/>
  <c r="BG189" i="2"/>
  <c r="BF189" i="2"/>
  <c r="T189" i="2"/>
  <c r="R189" i="2"/>
  <c r="R188" i="2" s="1"/>
  <c r="P189" i="2"/>
  <c r="P188" i="2"/>
  <c r="BK189" i="2"/>
  <c r="BK188" i="2" s="1"/>
  <c r="J188" i="2" s="1"/>
  <c r="J63" i="2" s="1"/>
  <c r="J189" i="2"/>
  <c r="BE189" i="2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J180" i="2"/>
  <c r="BE180" i="2" s="1"/>
  <c r="BI177" i="2"/>
  <c r="BH177" i="2"/>
  <c r="BG177" i="2"/>
  <c r="BF177" i="2"/>
  <c r="T177" i="2"/>
  <c r="R177" i="2"/>
  <c r="P177" i="2"/>
  <c r="BK177" i="2"/>
  <c r="J177" i="2"/>
  <c r="BE177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7" i="2"/>
  <c r="BH167" i="2"/>
  <c r="BG167" i="2"/>
  <c r="BF167" i="2"/>
  <c r="T167" i="2"/>
  <c r="R167" i="2"/>
  <c r="P167" i="2"/>
  <c r="BK167" i="2"/>
  <c r="J167" i="2"/>
  <c r="BE167" i="2" s="1"/>
  <c r="BI161" i="2"/>
  <c r="BH161" i="2"/>
  <c r="BG161" i="2"/>
  <c r="BF161" i="2"/>
  <c r="T161" i="2"/>
  <c r="R161" i="2"/>
  <c r="P161" i="2"/>
  <c r="BK161" i="2"/>
  <c r="J161" i="2"/>
  <c r="BE161" i="2"/>
  <c r="BI155" i="2"/>
  <c r="BH155" i="2"/>
  <c r="BG155" i="2"/>
  <c r="BF155" i="2"/>
  <c r="T155" i="2"/>
  <c r="R155" i="2"/>
  <c r="P155" i="2"/>
  <c r="BK155" i="2"/>
  <c r="J155" i="2"/>
  <c r="BE155" i="2" s="1"/>
  <c r="BI148" i="2"/>
  <c r="BH148" i="2"/>
  <c r="BG148" i="2"/>
  <c r="BF148" i="2"/>
  <c r="T148" i="2"/>
  <c r="R148" i="2"/>
  <c r="P148" i="2"/>
  <c r="BK148" i="2"/>
  <c r="J148" i="2"/>
  <c r="BE148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28" i="2"/>
  <c r="BH128" i="2"/>
  <c r="BG128" i="2"/>
  <c r="BF128" i="2"/>
  <c r="T128" i="2"/>
  <c r="R128" i="2"/>
  <c r="P128" i="2"/>
  <c r="BK128" i="2"/>
  <c r="J128" i="2"/>
  <c r="BE128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P114" i="2"/>
  <c r="BK114" i="2"/>
  <c r="J114" i="2"/>
  <c r="BE114" i="2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2" i="2"/>
  <c r="BH102" i="2"/>
  <c r="BG102" i="2"/>
  <c r="BF102" i="2"/>
  <c r="T102" i="2"/>
  <c r="R102" i="2"/>
  <c r="P102" i="2"/>
  <c r="BK102" i="2"/>
  <c r="J102" i="2"/>
  <c r="BE102" i="2"/>
  <c r="BI95" i="2"/>
  <c r="F36" i="2"/>
  <c r="BD53" i="1" s="1"/>
  <c r="BH95" i="2"/>
  <c r="F35" i="2" s="1"/>
  <c r="BC53" i="1" s="1"/>
  <c r="BG95" i="2"/>
  <c r="BF95" i="2"/>
  <c r="J33" i="2" s="1"/>
  <c r="AW53" i="1" s="1"/>
  <c r="T95" i="2"/>
  <c r="T94" i="2"/>
  <c r="T93" i="2" s="1"/>
  <c r="T92" i="2" s="1"/>
  <c r="R95" i="2"/>
  <c r="R94" i="2"/>
  <c r="R93" i="2" s="1"/>
  <c r="R92" i="2" s="1"/>
  <c r="P95" i="2"/>
  <c r="P94" i="2"/>
  <c r="BK95" i="2"/>
  <c r="BK94" i="2" s="1"/>
  <c r="J95" i="2"/>
  <c r="BE95" i="2" s="1"/>
  <c r="J88" i="2"/>
  <c r="F88" i="2"/>
  <c r="F86" i="2"/>
  <c r="E84" i="2"/>
  <c r="J55" i="2"/>
  <c r="F55" i="2"/>
  <c r="F53" i="2"/>
  <c r="E51" i="2"/>
  <c r="J20" i="2"/>
  <c r="E20" i="2"/>
  <c r="F89" i="2" s="1"/>
  <c r="J19" i="2"/>
  <c r="J14" i="2"/>
  <c r="J86" i="2" s="1"/>
  <c r="E7" i="2"/>
  <c r="E47" i="2" s="1"/>
  <c r="E80" i="2"/>
  <c r="AS60" i="1"/>
  <c r="AS57" i="1"/>
  <c r="AS51" i="1" s="1"/>
  <c r="AS52" i="1"/>
  <c r="L47" i="1"/>
  <c r="AM46" i="1"/>
  <c r="L46" i="1"/>
  <c r="AM44" i="1"/>
  <c r="L44" i="1"/>
  <c r="L42" i="1"/>
  <c r="L41" i="1"/>
  <c r="F34" i="2" l="1"/>
  <c r="BB53" i="1" s="1"/>
  <c r="F32" i="8"/>
  <c r="AZ61" i="1" s="1"/>
  <c r="F34" i="8"/>
  <c r="BB61" i="1" s="1"/>
  <c r="BD60" i="1"/>
  <c r="F36" i="6"/>
  <c r="BD58" i="1" s="1"/>
  <c r="E79" i="5"/>
  <c r="E47" i="9"/>
  <c r="R93" i="10"/>
  <c r="R92" i="10" s="1"/>
  <c r="R91" i="10" s="1"/>
  <c r="P93" i="8"/>
  <c r="P92" i="8" s="1"/>
  <c r="AU61" i="1" s="1"/>
  <c r="R93" i="8"/>
  <c r="R92" i="8" s="1"/>
  <c r="T95" i="6"/>
  <c r="T94" i="6" s="1"/>
  <c r="BC52" i="1"/>
  <c r="F34" i="4"/>
  <c r="BB55" i="1" s="1"/>
  <c r="BB52" i="1" s="1"/>
  <c r="AX52" i="1" s="1"/>
  <c r="R94" i="4"/>
  <c r="R93" i="4" s="1"/>
  <c r="R92" i="4" s="1"/>
  <c r="BD52" i="1"/>
  <c r="P94" i="3"/>
  <c r="P93" i="3" s="1"/>
  <c r="AU54" i="1" s="1"/>
  <c r="P93" i="2"/>
  <c r="P92" i="2" s="1"/>
  <c r="AU53" i="1" s="1"/>
  <c r="J32" i="8"/>
  <c r="AV61" i="1" s="1"/>
  <c r="BK353" i="8"/>
  <c r="J67" i="8" s="1"/>
  <c r="E80" i="8"/>
  <c r="R94" i="7"/>
  <c r="R93" i="7" s="1"/>
  <c r="T188" i="7"/>
  <c r="R188" i="7"/>
  <c r="T216" i="7"/>
  <c r="F36" i="7"/>
  <c r="BD59" i="1" s="1"/>
  <c r="BK188" i="7"/>
  <c r="J188" i="7" s="1"/>
  <c r="J65" i="7" s="1"/>
  <c r="P216" i="7"/>
  <c r="R267" i="7"/>
  <c r="T94" i="7"/>
  <c r="T180" i="7"/>
  <c r="P188" i="7"/>
  <c r="BK216" i="7"/>
  <c r="J216" i="7" s="1"/>
  <c r="J66" i="7" s="1"/>
  <c r="BK267" i="7"/>
  <c r="J267" i="7" s="1"/>
  <c r="J67" i="7" s="1"/>
  <c r="F33" i="7"/>
  <c r="BA59" i="1" s="1"/>
  <c r="BA57" i="1" s="1"/>
  <c r="AW57" i="1" s="1"/>
  <c r="R174" i="7"/>
  <c r="J70" i="7"/>
  <c r="F35" i="7"/>
  <c r="BC59" i="1" s="1"/>
  <c r="BC57" i="1" s="1"/>
  <c r="AY57" i="1" s="1"/>
  <c r="P94" i="7"/>
  <c r="P93" i="7" s="1"/>
  <c r="F34" i="7"/>
  <c r="BB59" i="1" s="1"/>
  <c r="BB57" i="1" s="1"/>
  <c r="AX57" i="1" s="1"/>
  <c r="T284" i="7"/>
  <c r="J53" i="7"/>
  <c r="F56" i="7"/>
  <c r="R284" i="7"/>
  <c r="J32" i="2"/>
  <c r="AV53" i="1" s="1"/>
  <c r="AT53" i="1" s="1"/>
  <c r="F32" i="2"/>
  <c r="AZ53" i="1" s="1"/>
  <c r="BK93" i="2"/>
  <c r="J94" i="2"/>
  <c r="J62" i="2" s="1"/>
  <c r="AY52" i="1"/>
  <c r="J53" i="2"/>
  <c r="F56" i="2"/>
  <c r="J95" i="3"/>
  <c r="J62" i="3" s="1"/>
  <c r="BK94" i="3"/>
  <c r="F33" i="2"/>
  <c r="BA53" i="1" s="1"/>
  <c r="BA52" i="1" s="1"/>
  <c r="J32" i="4"/>
  <c r="AV55" i="1" s="1"/>
  <c r="F32" i="4"/>
  <c r="AZ55" i="1" s="1"/>
  <c r="F32" i="3"/>
  <c r="AZ54" i="1" s="1"/>
  <c r="J32" i="3"/>
  <c r="AV54" i="1" s="1"/>
  <c r="T94" i="3"/>
  <c r="T93" i="3" s="1"/>
  <c r="E81" i="3"/>
  <c r="BK93" i="4"/>
  <c r="J33" i="4"/>
  <c r="AW55" i="1" s="1"/>
  <c r="P92" i="5"/>
  <c r="P91" i="5" s="1"/>
  <c r="AU56" i="1" s="1"/>
  <c r="P95" i="6"/>
  <c r="P94" i="6" s="1"/>
  <c r="AU58" i="1" s="1"/>
  <c r="J247" i="6"/>
  <c r="J71" i="6" s="1"/>
  <c r="BK246" i="6"/>
  <c r="J246" i="6" s="1"/>
  <c r="J70" i="6" s="1"/>
  <c r="J33" i="3"/>
  <c r="AW54" i="1" s="1"/>
  <c r="R92" i="5"/>
  <c r="R91" i="5" s="1"/>
  <c r="F32" i="6"/>
  <c r="AZ58" i="1" s="1"/>
  <c r="J32" i="5"/>
  <c r="AV56" i="1" s="1"/>
  <c r="F32" i="5"/>
  <c r="AZ56" i="1" s="1"/>
  <c r="J94" i="7"/>
  <c r="J62" i="7" s="1"/>
  <c r="BK93" i="7"/>
  <c r="P173" i="4"/>
  <c r="P93" i="4" s="1"/>
  <c r="P92" i="4" s="1"/>
  <c r="AU55" i="1" s="1"/>
  <c r="T181" i="4"/>
  <c r="T93" i="4" s="1"/>
  <c r="T92" i="4" s="1"/>
  <c r="P181" i="4"/>
  <c r="J93" i="5"/>
  <c r="J62" i="5" s="1"/>
  <c r="BK92" i="5"/>
  <c r="T92" i="5"/>
  <c r="T91" i="5" s="1"/>
  <c r="J96" i="6"/>
  <c r="J62" i="6" s="1"/>
  <c r="BK95" i="6"/>
  <c r="J32" i="7"/>
  <c r="AV59" i="1" s="1"/>
  <c r="F32" i="7"/>
  <c r="AZ59" i="1" s="1"/>
  <c r="T93" i="7"/>
  <c r="T92" i="7" s="1"/>
  <c r="J33" i="5"/>
  <c r="AW56" i="1" s="1"/>
  <c r="E82" i="6"/>
  <c r="J32" i="6"/>
  <c r="AV58" i="1" s="1"/>
  <c r="AT58" i="1" s="1"/>
  <c r="J33" i="7"/>
  <c r="AW59" i="1" s="1"/>
  <c r="P177" i="9"/>
  <c r="P93" i="9" s="1"/>
  <c r="P92" i="9" s="1"/>
  <c r="AU62" i="1" s="1"/>
  <c r="P172" i="9"/>
  <c r="J53" i="6"/>
  <c r="F56" i="6"/>
  <c r="E47" i="7"/>
  <c r="P284" i="7"/>
  <c r="F56" i="8"/>
  <c r="BK94" i="8"/>
  <c r="T93" i="8"/>
  <c r="T92" i="8" s="1"/>
  <c r="F33" i="8"/>
  <c r="BA61" i="1" s="1"/>
  <c r="J33" i="8"/>
  <c r="AW61" i="1" s="1"/>
  <c r="AT61" i="1" s="1"/>
  <c r="F35" i="8"/>
  <c r="BC61" i="1" s="1"/>
  <c r="F32" i="9"/>
  <c r="AZ62" i="1" s="1"/>
  <c r="J94" i="9"/>
  <c r="J62" i="9" s="1"/>
  <c r="BK93" i="9"/>
  <c r="F34" i="9"/>
  <c r="BB62" i="1" s="1"/>
  <c r="BB60" i="1" s="1"/>
  <c r="AX60" i="1" s="1"/>
  <c r="J83" i="11"/>
  <c r="J57" i="11" s="1"/>
  <c r="BK93" i="11"/>
  <c r="J93" i="11" s="1"/>
  <c r="J59" i="11" s="1"/>
  <c r="J94" i="11"/>
  <c r="J60" i="11" s="1"/>
  <c r="J32" i="9"/>
  <c r="AV62" i="1" s="1"/>
  <c r="AT62" i="1" s="1"/>
  <c r="T368" i="9"/>
  <c r="T93" i="9" s="1"/>
  <c r="T92" i="9" s="1"/>
  <c r="T385" i="9"/>
  <c r="P92" i="10"/>
  <c r="P91" i="10" s="1"/>
  <c r="AU63" i="1" s="1"/>
  <c r="F33" i="10"/>
  <c r="BA63" i="1" s="1"/>
  <c r="J33" i="10"/>
  <c r="AW63" i="1" s="1"/>
  <c r="AT63" i="1" s="1"/>
  <c r="F35" i="10"/>
  <c r="BC63" i="1" s="1"/>
  <c r="F30" i="11"/>
  <c r="AZ64" i="1" s="1"/>
  <c r="J30" i="11"/>
  <c r="AV64" i="1" s="1"/>
  <c r="AT64" i="1" s="1"/>
  <c r="F34" i="11"/>
  <c r="BD64" i="1" s="1"/>
  <c r="P115" i="11"/>
  <c r="T92" i="10"/>
  <c r="T91" i="10" s="1"/>
  <c r="F32" i="11"/>
  <c r="BB64" i="1" s="1"/>
  <c r="P94" i="11"/>
  <c r="P93" i="11" s="1"/>
  <c r="P82" i="11" s="1"/>
  <c r="AU64" i="1" s="1"/>
  <c r="F32" i="10"/>
  <c r="AZ63" i="1" s="1"/>
  <c r="BK93" i="10"/>
  <c r="E45" i="11"/>
  <c r="E72" i="11"/>
  <c r="R93" i="11"/>
  <c r="R82" i="11" s="1"/>
  <c r="T115" i="11"/>
  <c r="T93" i="11" s="1"/>
  <c r="T82" i="11" s="1"/>
  <c r="J49" i="11"/>
  <c r="F52" i="11"/>
  <c r="BD57" i="1" l="1"/>
  <c r="BD51" i="1" s="1"/>
  <c r="W30" i="1" s="1"/>
  <c r="AU60" i="1"/>
  <c r="P92" i="7"/>
  <c r="AU59" i="1" s="1"/>
  <c r="R92" i="7"/>
  <c r="AU52" i="1"/>
  <c r="BA60" i="1"/>
  <c r="AW60" i="1" s="1"/>
  <c r="AT59" i="1"/>
  <c r="J92" i="5"/>
  <c r="J61" i="5" s="1"/>
  <c r="BK91" i="5"/>
  <c r="J91" i="5" s="1"/>
  <c r="J93" i="4"/>
  <c r="J61" i="4" s="1"/>
  <c r="BK92" i="4"/>
  <c r="J92" i="4" s="1"/>
  <c r="AT55" i="1"/>
  <c r="BK92" i="2"/>
  <c r="J92" i="2" s="1"/>
  <c r="J93" i="2"/>
  <c r="J61" i="2" s="1"/>
  <c r="BK82" i="11"/>
  <c r="J82" i="11" s="1"/>
  <c r="AZ60" i="1"/>
  <c r="AV60" i="1" s="1"/>
  <c r="BK94" i="6"/>
  <c r="J94" i="6" s="1"/>
  <c r="J95" i="6"/>
  <c r="J61" i="6" s="1"/>
  <c r="AT56" i="1"/>
  <c r="AU57" i="1"/>
  <c r="AU51" i="1" s="1"/>
  <c r="AW52" i="1"/>
  <c r="BA51" i="1"/>
  <c r="BK92" i="10"/>
  <c r="J93" i="10"/>
  <c r="J62" i="10" s="1"/>
  <c r="BC60" i="1"/>
  <c r="BK93" i="8"/>
  <c r="J94" i="8"/>
  <c r="J62" i="8" s="1"/>
  <c r="J93" i="7"/>
  <c r="J61" i="7" s="1"/>
  <c r="BK92" i="7"/>
  <c r="J92" i="7" s="1"/>
  <c r="BK93" i="3"/>
  <c r="J93" i="3" s="1"/>
  <c r="J94" i="3"/>
  <c r="J61" i="3" s="1"/>
  <c r="BB51" i="1"/>
  <c r="AZ52" i="1"/>
  <c r="J93" i="9"/>
  <c r="J61" i="9" s="1"/>
  <c r="BK92" i="9"/>
  <c r="J92" i="9" s="1"/>
  <c r="AZ57" i="1"/>
  <c r="AV57" i="1" s="1"/>
  <c r="AT57" i="1" s="1"/>
  <c r="AT54" i="1"/>
  <c r="BK92" i="8" l="1"/>
  <c r="J92" i="8" s="1"/>
  <c r="J93" i="8"/>
  <c r="J61" i="8" s="1"/>
  <c r="AX51" i="1"/>
  <c r="W28" i="1"/>
  <c r="AT60" i="1"/>
  <c r="J60" i="9"/>
  <c r="J29" i="9"/>
  <c r="J92" i="10"/>
  <c r="J61" i="10" s="1"/>
  <c r="BK91" i="10"/>
  <c r="J91" i="10" s="1"/>
  <c r="J27" i="11"/>
  <c r="J56" i="11"/>
  <c r="J29" i="4"/>
  <c r="J60" i="4"/>
  <c r="J60" i="3"/>
  <c r="J29" i="3"/>
  <c r="AW51" i="1"/>
  <c r="AK27" i="1" s="1"/>
  <c r="W27" i="1"/>
  <c r="AZ51" i="1"/>
  <c r="AV52" i="1"/>
  <c r="AT52" i="1" s="1"/>
  <c r="J29" i="7"/>
  <c r="J60" i="7"/>
  <c r="AY60" i="1"/>
  <c r="BC51" i="1"/>
  <c r="J60" i="6"/>
  <c r="J29" i="6"/>
  <c r="J60" i="2"/>
  <c r="J29" i="2"/>
  <c r="J29" i="5"/>
  <c r="J60" i="5"/>
  <c r="AG56" i="1" l="1"/>
  <c r="AN56" i="1" s="1"/>
  <c r="J38" i="5"/>
  <c r="AG59" i="1"/>
  <c r="AN59" i="1" s="1"/>
  <c r="J38" i="7"/>
  <c r="AG55" i="1"/>
  <c r="AN55" i="1" s="1"/>
  <c r="J38" i="4"/>
  <c r="AG53" i="1"/>
  <c r="J38" i="2"/>
  <c r="AY51" i="1"/>
  <c r="W29" i="1"/>
  <c r="AG54" i="1"/>
  <c r="AN54" i="1" s="1"/>
  <c r="J38" i="3"/>
  <c r="J38" i="9"/>
  <c r="AG62" i="1"/>
  <c r="AN62" i="1" s="1"/>
  <c r="AV51" i="1"/>
  <c r="W26" i="1"/>
  <c r="AG64" i="1"/>
  <c r="AN64" i="1" s="1"/>
  <c r="J36" i="11"/>
  <c r="AG58" i="1"/>
  <c r="J38" i="6"/>
  <c r="J29" i="10"/>
  <c r="J60" i="10"/>
  <c r="J60" i="8"/>
  <c r="J29" i="8"/>
  <c r="AK26" i="1" l="1"/>
  <c r="AT51" i="1"/>
  <c r="AG61" i="1"/>
  <c r="J38" i="8"/>
  <c r="AG57" i="1"/>
  <c r="AN57" i="1" s="1"/>
  <c r="AN58" i="1"/>
  <c r="AN53" i="1"/>
  <c r="AG52" i="1"/>
  <c r="AG63" i="1"/>
  <c r="AN63" i="1" s="1"/>
  <c r="J38" i="10"/>
  <c r="AN52" i="1" l="1"/>
  <c r="AN61" i="1"/>
  <c r="AG60" i="1"/>
  <c r="AN60" i="1" s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<sst xmlns="http://schemas.openxmlformats.org/spreadsheetml/2006/main" count="24377" uniqueCount="2342">
  <si>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</si>
  <si>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</si>
  <si>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</si>
  <si>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</si>
  <si>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</si>
  <si>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</si>
  <si>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</si>
  <si>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{75209057-a5bb-45c5-9755-ba3594b26d1f}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</si>
  <si>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</si>
  <si>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</si>
  <si>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</si>
  <si>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</si>
  <si>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</si>
  <si>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</si>
  <si>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</si>
  <si>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</si>
  <si>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</si>
  <si>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20180121-1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</si>
  <si>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</si>
  <si>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</si>
  <si>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</si>
  <si>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827 21 12</t>
  </si>
  <si>
    <t>CC-CZ:</t>
  </si>
  <si>
    <t>24208</t>
  </si>
  <si>
    <t>Místo:</t>
  </si>
  <si>
    <t>Kosmonosy</t>
  </si>
  <si>
    <t>Datum:</t>
  </si>
  <si>
    <t>28. 12. 2018</t>
  </si>
  <si>
    <t>Zadavatel:</t>
  </si>
  <si>
    <t>IČ:</t>
  </si>
  <si>
    <t>Vodovody a kanalizace Mladá Boleslav, a.s.</t>
  </si>
  <si>
    <t>DIČ:</t>
  </si>
  <si>
    <t>Uchazeč:</t>
  </si>
  <si>
    <t>Vyplň údaj</t>
  </si>
  <si>
    <t>Projektant:</t>
  </si>
  <si>
    <t>Šindlar s.r.o., Na Brně 372/2a, Hradec Králové 6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</si>
  <si>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</si>
  <si>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</si>
  <si>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</si>
  <si>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</si>
  <si>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</si>
  <si>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</si>
  <si>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</si>
  <si>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</si>
  <si>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</si>
  <si>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</si>
  <si>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</si>
  <si>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</si>
  <si>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</si>
  <si>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</si>
  <si>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</si>
  <si>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</si>
  <si>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</si>
  <si>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</si>
  <si>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</si>
  <si>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</si>
  <si>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</si>
  <si>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</si>
  <si>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</si>
  <si>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</si>
  <si>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</si>
  <si>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</si>
  <si>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</si>
  <si>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</si>
  <si>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</si>
  <si>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</si>
  <si>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</si>
  <si>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</si>
  <si>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</si>
  <si>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</si>
  <si>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</si>
  <si>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</si>
  <si>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</si>
  <si>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</si>
  <si>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</si>
  <si>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</si>
  <si>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</si>
  <si>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</si>
  <si>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SO 01 Ulice Bratří Bubáků</t>
  </si>
  <si>
    <t>STA</t>
  </si>
  <si>
    <t>{1cb0767e-821e-4116-b193-34a667ecfce1}</t>
  </si>
  <si>
    <t>2</t>
  </si>
  <si>
    <t>/</t>
  </si>
  <si>
    <t>1.2</t>
  </si>
  <si>
    <t>SO 1.2 Stoka AA-1-1</t>
  </si>
  <si>
    <t>Soupis</t>
  </si>
  <si>
    <t>{bce0e86a-800a-49ae-8236-92c8f2ea35c4}</t>
  </si>
  <si>
    <t>1.3</t>
  </si>
  <si>
    <t>SO 1.3 Lokální opravy kanalizačních řadů</t>
  </si>
  <si>
    <t>{9d977b89-2fec-4776-9b59-73e9ceb908ee}</t>
  </si>
  <si>
    <t>1.4</t>
  </si>
  <si>
    <t>SO 1.4.1 Vodovodní řad 1 - etapa 1</t>
  </si>
  <si>
    <t>{decd083a-5f71-40ea-a515-ea6320ef774f}</t>
  </si>
  <si>
    <t>1.6</t>
  </si>
  <si>
    <t>SO 1.5 Lokální opravy vodovodního řadu</t>
  </si>
  <si>
    <t>{1cefb54c-d414-45b9-88ec-5f27f1e7a6e7}</t>
  </si>
  <si>
    <t>SO 02 Ulice Vrchlického</t>
  </si>
  <si>
    <t>{e2428345-e61e-4cdd-9866-74a0c183d99e}</t>
  </si>
  <si>
    <t>2.2</t>
  </si>
  <si>
    <t>SO 2.2 Lokální opravy kanalizačních řadů</t>
  </si>
  <si>
    <t>{8008c58b-9461-4e57-9403-6fe59a2f8cf8}</t>
  </si>
  <si>
    <t>2.3</t>
  </si>
  <si>
    <t>SO 2.3.1 Vodovodní řad 2 - etapa 1</t>
  </si>
  <si>
    <t>{05cdf71f-a2f5-4836-a2b9-7fbdf1c205fd}</t>
  </si>
  <si>
    <t>5</t>
  </si>
  <si>
    <t>SO 05 Ulice Tyršova</t>
  </si>
  <si>
    <t>{6fa72886-e425-489e-bd4e-89bd37b67929}</t>
  </si>
  <si>
    <t>5.1</t>
  </si>
  <si>
    <t>SO 5.1 Stoka AA-1</t>
  </si>
  <si>
    <t>{aeb837e4-cdf6-4f2c-b0f3-348703cacf6e}</t>
  </si>
  <si>
    <t>5.2</t>
  </si>
  <si>
    <t>SO 5.2.1 Vodovodní řad 5 - etapa 1</t>
  </si>
  <si>
    <t>{3c7f3618-098a-4d2d-ab6f-8a5712a12fc3}</t>
  </si>
  <si>
    <t>5.4</t>
  </si>
  <si>
    <t>SO 5.3 Lokální opravy vodovodního řadu</t>
  </si>
  <si>
    <t>{87c31353-d065-4118-8388-e1c21fb1a4d4}</t>
  </si>
  <si>
    <t>06</t>
  </si>
  <si>
    <t>Vedlejší a ostaní náklady</t>
  </si>
  <si>
    <t>{c086eae0-5588-4104-a79e-3e6e7a89d20b}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</si>
  <si>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</si>
  <si>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</si>
  <si>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</si>
  <si>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</si>
  <si>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</si>
  <si>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</si>
  <si>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</si>
  <si>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SO 01 Ulice Bratří Bubáků</t>
  </si>
  <si>
    <t>Soupis:</t>
  </si>
  <si>
    <t>1.2 - SO 1.2 Stoka AA-1-1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</si>
  <si>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</si>
  <si>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</si>
  <si>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</si>
  <si>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</si>
  <si>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</si>
  <si>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</si>
  <si>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</si>
  <si>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</si>
  <si>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</si>
  <si>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</si>
  <si>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</si>
  <si>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</si>
  <si>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</si>
  <si>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</si>
  <si>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</si>
  <si>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</si>
  <si>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</si>
  <si>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</si>
  <si>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</si>
  <si>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</si>
  <si>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</si>
  <si>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</si>
  <si>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</si>
  <si>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</si>
  <si>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</si>
  <si>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</si>
  <si>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</si>
  <si>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</si>
  <si>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</si>
  <si>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</si>
  <si>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</si>
  <si>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</si>
  <si>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</si>
  <si>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</si>
  <si>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</si>
  <si>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</si>
  <si>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</si>
  <si>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2018 02</t>
  </si>
  <si>
    <t>4</t>
  </si>
  <si>
    <t>1675326917</t>
  </si>
  <si>
    <t>P</t>
  </si>
  <si>
    <t>Poznámka k položce:
hmotnost sutě 0,58 t/m2</t>
  </si>
  <si>
    <t>VV</t>
  </si>
  <si>
    <t>výkres D.4.1</t>
  </si>
  <si>
    <t>délky dle tabulky kubatur</t>
  </si>
  <si>
    <t>(12,10-2,6)*0,6 "místní asf</t>
  </si>
  <si>
    <t>2,6*1,1 "místní asf</t>
  </si>
  <si>
    <t>Součet</t>
  </si>
  <si>
    <t>113154365-R</t>
  </si>
  <si>
    <t>Frézování živičného podkladu nebo krytu s naložením na dopravní prostředek plochy přes 1 000 do 10 000 m2 s překážkami v trase pruhu šířky přes 1 m do 2 m, tloušťky vrstvy 150 mm</t>
  </si>
  <si>
    <t>1332570822</t>
  </si>
  <si>
    <t>Poznámka k položce:
hmotnost sutě 0,384 t/m2</t>
  </si>
  <si>
    <t>výkres D.4.1.</t>
  </si>
  <si>
    <t>(12,10-2,6)*(0,6+0,25) "místní asf</t>
  </si>
  <si>
    <t>2,6*(1,1+0,25+0,25) "místní asf</t>
  </si>
  <si>
    <t>3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</si>
  <si>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</si>
  <si>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</si>
  <si>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</si>
  <si>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CS ÚRS 2018 01</t>
  </si>
  <si>
    <t>-2068212615</t>
  </si>
  <si>
    <t>(12,10-2,6) "u chodníku</t>
  </si>
  <si>
    <t>115101201</t>
  </si>
  <si>
    <t>Čerpání vody na dopravní výšku do 10 m s uvažovaným průměrným přítokem do 500 l/min</t>
  </si>
  <si>
    <t>hod</t>
  </si>
  <si>
    <t>-2100674257</t>
  </si>
  <si>
    <t>Poznámka k položce:
Předpoklad rychlosti výstavby 5,0 m/den</t>
  </si>
  <si>
    <t>10</t>
  </si>
  <si>
    <t>119001412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</si>
  <si>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</si>
  <si>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-1389054086</t>
  </si>
  <si>
    <t>výkres D.2.1</t>
  </si>
  <si>
    <t>1*1,10</t>
  </si>
  <si>
    <t>6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</si>
  <si>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</si>
  <si>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</si>
  <si>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-2057537851</t>
  </si>
  <si>
    <t>2*1,10</t>
  </si>
  <si>
    <t>7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</si>
  <si>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</si>
  <si>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</si>
  <si>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</si>
  <si>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-757156785</t>
  </si>
  <si>
    <t>(12,10-2,6)*0,5*0,2</t>
  </si>
  <si>
    <t>8</t>
  </si>
  <si>
    <t>130001101</t>
  </si>
  <si>
    <t>Příplatek k cenám hloubených vykopávek za ztížení vykopávky v blízkosti podzemního vedení nebo výbušnin pro jakoukoliv třídu horniny</t>
  </si>
  <si>
    <t>198905768</t>
  </si>
  <si>
    <t>(1+2)*2*0,5*1,1*1,88</t>
  </si>
  <si>
    <t>9</t>
  </si>
  <si>
    <t>132101203</t>
  </si>
  <si>
    <t>Hloubení zapažených i nezapažených rýh šířky přes 600 do 2 000 mm s urovnáním dna do předepsaného profilu a spádu v horninách tř. 1 a 2 přes 1 000 do 5 000 m3</t>
  </si>
  <si>
    <t>-309437963</t>
  </si>
  <si>
    <t>dle tabulky kubatur</t>
  </si>
  <si>
    <t>12,10*1,10*0,6</t>
  </si>
  <si>
    <t>132201203</t>
  </si>
  <si>
    <t>Hloubení zapažených i nezapažených rýh šířky přes 600 do 2 000 mm s urovnáním dna do předepsaného profilu a spádu v hornině tř. 3 přes 1 000 do 5 000 m3</t>
  </si>
  <si>
    <t>-653664222</t>
  </si>
  <si>
    <t>24,63</t>
  </si>
  <si>
    <t>-7,986 "odečet tř. 1 a 2</t>
  </si>
  <si>
    <t>výkop pro drenáž</t>
  </si>
  <si>
    <t>21,10*1,10*0,1+12,10*0,35*0,1</t>
  </si>
  <si>
    <t>11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</si>
  <si>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</si>
  <si>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</si>
  <si>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-856145244</t>
  </si>
  <si>
    <t>Poznámka k položce:
příplatek 30%</t>
  </si>
  <si>
    <t>19,389*0,3 'Přepočtené koeficientem množství</t>
  </si>
  <si>
    <t>12</t>
  </si>
  <si>
    <t>151811132</t>
  </si>
  <si>
    <t>Zřízení pažicích boxů pro pažení a rozepření stěn rýh podzemního vedení hloubka výkopu do 4 m, šířka přes 1,2 do 2,5 m</t>
  </si>
  <si>
    <t>1664688432</t>
  </si>
  <si>
    <t>45,39</t>
  </si>
  <si>
    <t>13</t>
  </si>
  <si>
    <t>151811232</t>
  </si>
  <si>
    <t>Odstranění pažicích boxů pro pažení a rozepření stěn rýh podzemního vedení hloubka výkopu do 4 m, šířka přes 1,2 do 2,5 m</t>
  </si>
  <si>
    <t>480249992</t>
  </si>
  <si>
    <t>45,39 "dle pol. osazení</t>
  </si>
  <si>
    <t>14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</si>
  <si>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</si>
  <si>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</si>
  <si>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50669402</t>
  </si>
  <si>
    <t>Poznámka k položce:
Procento svislého podílu dle úvodu ceníku 001 zemní práce kapitola 8 
- v množství výkopku rýhy přes 100  m3 50 % z celkového výkopku</t>
  </si>
  <si>
    <t>dle položek hloubení rýh tř. 2-3</t>
  </si>
  <si>
    <t>(7,986+19,389)*0,5</t>
  </si>
  <si>
    <t>162401102-R</t>
  </si>
  <si>
    <t>Mezideponie výkopku/sypaniny z horniny tř. 1 až 4</t>
  </si>
  <si>
    <t>1026972839</t>
  </si>
  <si>
    <t>- přesun výkopku na mezideponiii  a zpět</t>
  </si>
  <si>
    <t>- naložení výkopku na mezideponii</t>
  </si>
  <si>
    <t>- dle tabulky kubatur</t>
  </si>
  <si>
    <t>2,75 "zemina pro zpětný zásyp rýhy</t>
  </si>
  <si>
    <t>12,1*1,1*0,25 "podkladní vrstvy komunikace pro provizorní povrch</t>
  </si>
  <si>
    <t>16</t>
  </si>
  <si>
    <t>162701105-R</t>
  </si>
  <si>
    <t>Likvidace přebytečné zeminy v souladu s platnou legislativou o odpadech</t>
  </si>
  <si>
    <t>1234959192</t>
  </si>
  <si>
    <t xml:space="preserve">- vodorovný přesun sypaniny </t>
  </si>
  <si>
    <t>- poplatek za uložení</t>
  </si>
  <si>
    <t>7,986+19,389 "výkop</t>
  </si>
  <si>
    <t>-2,75 "zpětný zásyp zeminou z výkopu</t>
  </si>
  <si>
    <t>17</t>
  </si>
  <si>
    <t>174201101</t>
  </si>
  <si>
    <t>Zásyp sypaninou z jakékoliv horniny s uložením výkopku ve vrstvách bez zhutnění jam, šachet, rýh nebo kolem objektů v těchto vykopávkách</t>
  </si>
  <si>
    <t>-47774499</t>
  </si>
  <si>
    <t>2,75 "zeminou z výkopu</t>
  </si>
  <si>
    <t>11,01 "náhrada zeminou vhodnou ke zhut.,případně kam. drc. frakce 0-63</t>
  </si>
  <si>
    <t>18</t>
  </si>
  <si>
    <t>M</t>
  </si>
  <si>
    <t>58331202-R</t>
  </si>
  <si>
    <t>zemina vhodná ke zhutnění pro dosažení projektem požadovaných parametrů Edef2, kterou zakoupí dodavatel, případně kamenivo drcené frakce 0-63</t>
  </si>
  <si>
    <t>t</t>
  </si>
  <si>
    <t>-1108565956</t>
  </si>
  <si>
    <t>Poznámka k položce:
Hmotnost 2 t/m3</t>
  </si>
  <si>
    <t>11,01*2,0</t>
  </si>
  <si>
    <t>19</t>
  </si>
  <si>
    <t>174201101-R</t>
  </si>
  <si>
    <t>Zásyp sypaninou z jakékoliv horniny s uložením výkopku ve vrstvách bez zhutnění jam, šachet, rýh nebo kolem objektů v těchto vykopávkách. Příplatek k ceně za prohození sypaniny sítem.</t>
  </si>
  <si>
    <t>1855678086</t>
  </si>
  <si>
    <t>20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</si>
  <si>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</si>
  <si>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</si>
  <si>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-1349562097</t>
  </si>
  <si>
    <t>6,76</t>
  </si>
  <si>
    <t>-0,554 "sedlové lože</t>
  </si>
  <si>
    <t>58337310</t>
  </si>
  <si>
    <t>štěrkopísek frakce 0-4</t>
  </si>
  <si>
    <t>-515328080</t>
  </si>
  <si>
    <t>6,206*2 'Přepočtené koeficientem množství</t>
  </si>
  <si>
    <t>22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</si>
  <si>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</si>
  <si>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</si>
  <si>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825461343</t>
  </si>
  <si>
    <t>(12,10-2,6)*1,0</t>
  </si>
  <si>
    <t>23</t>
  </si>
  <si>
    <t>181301103</t>
  </si>
  <si>
    <t>Rozprostření a urovnání ornice v rovině nebo ve svahu sklonu do 1:5 při souvislé ploše do 500 m2, tl. vrstvy přes 150 do 200 mm</t>
  </si>
  <si>
    <t>2117521805</t>
  </si>
  <si>
    <t>(12,10-2,6)*0,5</t>
  </si>
  <si>
    <t>24</t>
  </si>
  <si>
    <t>181411121</t>
  </si>
  <si>
    <t>Založení trávníku na půdě předem připravené plochy do 1000 m2 výsevem včetně utažení lučního v rovině nebo na svahu do 1:5</t>
  </si>
  <si>
    <t>-833523789</t>
  </si>
  <si>
    <t>9,5</t>
  </si>
  <si>
    <t>25</t>
  </si>
  <si>
    <t>00572472</t>
  </si>
  <si>
    <t>osivo směs travní krajinná-rovinná</t>
  </si>
  <si>
    <t>kg</t>
  </si>
  <si>
    <t>-1721493729</t>
  </si>
  <si>
    <t>9,5*0,02</t>
  </si>
  <si>
    <t>Zakládání</t>
  </si>
  <si>
    <t>26</t>
  </si>
  <si>
    <t>211531111</t>
  </si>
  <si>
    <t>Výplň kamenivem do rýh odvodňovacích žeber nebo trativodů bez zhutnění, s úpravou povrchu výplně kamenivem hrubým drceným frakce 16 až 63 mm</t>
  </si>
  <si>
    <t>682067452</t>
  </si>
  <si>
    <t>výkres D.5.1</t>
  </si>
  <si>
    <t>12,10*1,10*0,1+12,10*0,35*0,1</t>
  </si>
  <si>
    <t>27</t>
  </si>
  <si>
    <t>212755215</t>
  </si>
  <si>
    <t>Trativody bez lože z drenážních trubek plastových flexibilních D 125 mm</t>
  </si>
  <si>
    <t>344097021</t>
  </si>
  <si>
    <t>Svislé a kompletní konstrukce</t>
  </si>
  <si>
    <t>28</t>
  </si>
  <si>
    <t>358315114</t>
  </si>
  <si>
    <t>Bourání šachty, stoky kompletní nebo vybourání otvorů průřezové plochy do 4 m2 ve stokách ze zdiva z prostého betonu</t>
  </si>
  <si>
    <t>1945616037</t>
  </si>
  <si>
    <t>Poznámka k položce:
hmotnost sutě 2,2 t/m3</t>
  </si>
  <si>
    <t>vybourání stávajícího potrubí a šachet</t>
  </si>
  <si>
    <t>(PI*11,5*(0,15*0,15-0,1*0,1)) "potrubí DN 300</t>
  </si>
  <si>
    <t>4*1,0*0,2*2,2+1,4*1,4*0,3 "šachta</t>
  </si>
  <si>
    <t>29</t>
  </si>
  <si>
    <t>359901211</t>
  </si>
  <si>
    <t>Monitoring stok (kamerový systém) jakékoli výšky nová kanalizace</t>
  </si>
  <si>
    <t>1157070041</t>
  </si>
  <si>
    <t>Vodorovné konstrukce</t>
  </si>
  <si>
    <t>30</t>
  </si>
  <si>
    <t>451573111</t>
  </si>
  <si>
    <t>Lože pod potrubí, stoky a drobné objekty v otevřeném výkopu z písku a štěrkopísku do 63 mm</t>
  </si>
  <si>
    <t>740735165</t>
  </si>
  <si>
    <t>pod  GA aGZ kusy</t>
  </si>
  <si>
    <t>2*0,6*1,1*0,1</t>
  </si>
  <si>
    <t>31</t>
  </si>
  <si>
    <t>452112111</t>
  </si>
  <si>
    <t>Osazení betonových dílců prstenců nebo rámů pod poklopy a mříže, výšky do 100 mm</t>
  </si>
  <si>
    <t>kus</t>
  </si>
  <si>
    <t>-2095032545</t>
  </si>
  <si>
    <t>dle tabulky šachet</t>
  </si>
  <si>
    <t>1+1</t>
  </si>
  <si>
    <t>32</t>
  </si>
  <si>
    <t>592240128</t>
  </si>
  <si>
    <t>prstenec betonový vyrovnávací ke krytu šachty 62,5x8x12 cm</t>
  </si>
  <si>
    <t>302485805</t>
  </si>
  <si>
    <t>33</t>
  </si>
  <si>
    <t>59224013</t>
  </si>
  <si>
    <t>prstenec betonový vyrovnávací ke krytu šachty 62,5x10x12 cm</t>
  </si>
  <si>
    <t>-952609502</t>
  </si>
  <si>
    <t>34</t>
  </si>
  <si>
    <t>452311131</t>
  </si>
  <si>
    <t>Podkladní a zajišťovací konstrukce z betonu prostého v otevřeném výkopu desky pod potrubí, stoky a drobné objekty z betonu tř. C 12/15</t>
  </si>
  <si>
    <t>1191047687</t>
  </si>
  <si>
    <t>výkres D.4.2.a</t>
  </si>
  <si>
    <t>1,26 "pod potrubí</t>
  </si>
  <si>
    <t>výkres D.3.2.</t>
  </si>
  <si>
    <t>pod šachty</t>
  </si>
  <si>
    <t>1*PI*0,8*0,8*0,1</t>
  </si>
  <si>
    <t>35</t>
  </si>
  <si>
    <t>452312131</t>
  </si>
  <si>
    <t>Podkladní a zajišťovací konstrukce z betonu prostého v otevřeném výkopu sedlové lože pod potrubí z betonu tř. C 12/15</t>
  </si>
  <si>
    <t>259903189</t>
  </si>
  <si>
    <t>(12,1-1*1,0-2*0,6)*(0,3+0,25+0,25)*0,07</t>
  </si>
  <si>
    <t>Komunikace pozemní</t>
  </si>
  <si>
    <t>36</t>
  </si>
  <si>
    <t>564831111</t>
  </si>
  <si>
    <t>Podklad ze štěrkodrti ŠD s rozprostřením a zhutněním, po zhutnění tl. 100 mm</t>
  </si>
  <si>
    <t>-106583592</t>
  </si>
  <si>
    <t>provizorní kryt</t>
  </si>
  <si>
    <t>7,2*1,1</t>
  </si>
  <si>
    <t>37</t>
  </si>
  <si>
    <t>564871111-R</t>
  </si>
  <si>
    <t>Podklad ze štěrkodrti ŠD s rozprostřením a zhutněním, po zhutnění tl. 250 mm</t>
  </si>
  <si>
    <t>-1406902414</t>
  </si>
  <si>
    <t>z ceníkové ceny odečtena cena kameniva</t>
  </si>
  <si>
    <t>štěrk odebraný z podkladních vrstev komunikace</t>
  </si>
  <si>
    <t>38</t>
  </si>
  <si>
    <t>564871116-R</t>
  </si>
  <si>
    <t>Podklad ze štěrkodrti ŠD s rozprostřením a zhutněním, po zhutnění tl. 340 mm</t>
  </si>
  <si>
    <t>1142397096</t>
  </si>
  <si>
    <t>4,9*1,1 "komunikace etapa 2</t>
  </si>
  <si>
    <t>39</t>
  </si>
  <si>
    <t>564921413</t>
  </si>
  <si>
    <t>Podklad nebo podsyp z asfaltového recyklátu s rozprostřením a zhutněním, po zhutnění tl. 80 mm</t>
  </si>
  <si>
    <t>-1066779753</t>
  </si>
  <si>
    <t>40</t>
  </si>
  <si>
    <t>565136111</t>
  </si>
  <si>
    <t>Asfaltový beton vrstva podkladní ACP 22 (obalované kamenivo hrubozrnné - OKH) s rozprostřením a zhutněním v pruhu šířky do 3 m, po zhutnění tl. 50 mm</t>
  </si>
  <si>
    <t>277211967</t>
  </si>
  <si>
    <t>41</t>
  </si>
  <si>
    <t>573111112</t>
  </si>
  <si>
    <t>Postřik infiltrační PI z asfaltu silničního s posypem kamenivem, v množství 1,00 kg/m2</t>
  </si>
  <si>
    <t>-1528328252</t>
  </si>
  <si>
    <t>42</t>
  </si>
  <si>
    <t>573211109</t>
  </si>
  <si>
    <t>Postřik spojovací PS bez posypu kamenivem z asfaltu silničního, v množství 0,50 kg/m2</t>
  </si>
  <si>
    <t>-1705152785</t>
  </si>
  <si>
    <t>4,9*1,1 "místní asf</t>
  </si>
  <si>
    <t>4,9*0,25</t>
  </si>
  <si>
    <t>43</t>
  </si>
  <si>
    <t>577144111</t>
  </si>
  <si>
    <t>Asfaltový beton vrstva obrusná ACO 11 (ABS) s rozprostřením a se zhutněním z nemodifikovaného asfaltu v pruhu šířky do 3 m tř. I, po zhutnění tl. 50 mm</t>
  </si>
  <si>
    <t>457393121</t>
  </si>
  <si>
    <t>Trubní vedení</t>
  </si>
  <si>
    <t>44</t>
  </si>
  <si>
    <t>831312121</t>
  </si>
  <si>
    <t>Montáž potrubí z trub kameninových hrdlových s integrovaným těsněním v otevřeném výkopu ve sklonu do 20 % DN 150</t>
  </si>
  <si>
    <t>-1352855221</t>
  </si>
  <si>
    <t>4*2,0</t>
  </si>
  <si>
    <t>45</t>
  </si>
  <si>
    <t>59710675</t>
  </si>
  <si>
    <t>trouba kameninová glazovaná DN 150mm L1,50m spojovací systém F</t>
  </si>
  <si>
    <t>2097975440</t>
  </si>
  <si>
    <t>46</t>
  </si>
  <si>
    <t>831312193</t>
  </si>
  <si>
    <t>Montáž potrubí z trub kameninových hrdlových s integrovaným těsněním Příplatek k cenám za napojení dvou dříků trub o stejném průměru (max. rozdíl 12 mm) pomocí převlečné manžety (manžeta zahrnuta v ceně) DN 150</t>
  </si>
  <si>
    <t>-2119249940</t>
  </si>
  <si>
    <t>47</t>
  </si>
  <si>
    <t>831362121</t>
  </si>
  <si>
    <t>Montáž potrubí z trub kameninových hrdlových s integrovaným těsněním v otevřeném výkopu ve sklonu do 20 % DN 250</t>
  </si>
  <si>
    <t>842176099</t>
  </si>
  <si>
    <t>12,1-1,0</t>
  </si>
  <si>
    <t>48</t>
  </si>
  <si>
    <t>RB0002516C25R</t>
  </si>
  <si>
    <t>trouba kameninová glazovaná  DN250mm L2,50m spojovací systém C Třida 160</t>
  </si>
  <si>
    <t>-882443366</t>
  </si>
  <si>
    <t>11,1-2*0,6</t>
  </si>
  <si>
    <t>49</t>
  </si>
  <si>
    <t>59710009</t>
  </si>
  <si>
    <t>trouba kameninová glazovaná zkrácená bez hrdla DN 250mm L 60(75)cm třída 160 spojovací systém C</t>
  </si>
  <si>
    <t>602167407</t>
  </si>
  <si>
    <t>1*0,6</t>
  </si>
  <si>
    <t>50</t>
  </si>
  <si>
    <t>59710002</t>
  </si>
  <si>
    <t>trouba kameninová glazovaná zkrácená DN250mm L60(75)cm třída 160 spojovací systém C</t>
  </si>
  <si>
    <t>-1425662000</t>
  </si>
  <si>
    <t>51</t>
  </si>
  <si>
    <t>837312221</t>
  </si>
  <si>
    <t>Montáž kameninových tvarovek na potrubí z trub kameninových v otevřeném výkopu s integrovaným těsněním jednoosých DN 150</t>
  </si>
  <si>
    <t>440274052</t>
  </si>
  <si>
    <t>4+4+4</t>
  </si>
  <si>
    <t>52</t>
  </si>
  <si>
    <t>59711852</t>
  </si>
  <si>
    <t>ucpávka kameninová glazovaná DN 150mm spojovací systém F</t>
  </si>
  <si>
    <t>1780826598</t>
  </si>
  <si>
    <t>53</t>
  </si>
  <si>
    <t>59710944</t>
  </si>
  <si>
    <t>koleno kameninové glazované DN 150 15° spojovací systém F</t>
  </si>
  <si>
    <t>1030496504</t>
  </si>
  <si>
    <t>54</t>
  </si>
  <si>
    <t>59710964</t>
  </si>
  <si>
    <t>koleno kameninové glazované DN 150 30° spojovací systém F</t>
  </si>
  <si>
    <t>-952344283</t>
  </si>
  <si>
    <t>55</t>
  </si>
  <si>
    <t>837361221</t>
  </si>
  <si>
    <t>Montáž kameninových tvarovek na potrubí z trub kameninových v otevřeném výkopu s integrovaným těsněním odbočných DN 250</t>
  </si>
  <si>
    <t>-13480914</t>
  </si>
  <si>
    <t>56</t>
  </si>
  <si>
    <t>59711760</t>
  </si>
  <si>
    <t>odbočka kameninová glazovaná jednoduchá kolmá DN 250/150 L50cm spojovací systém C/F tř.160/-</t>
  </si>
  <si>
    <t>-170162666</t>
  </si>
  <si>
    <t>57</t>
  </si>
  <si>
    <t>892362121</t>
  </si>
  <si>
    <t>Tlakové zkoušky vzduchem těsnícími vaky ucpávkovými DN 250</t>
  </si>
  <si>
    <t>úsek</t>
  </si>
  <si>
    <t>1053972637</t>
  </si>
  <si>
    <t>výkres D.2.3</t>
  </si>
  <si>
    <t>58</t>
  </si>
  <si>
    <t>894411311</t>
  </si>
  <si>
    <t>Osazení železobetonových dílců pro šachty skruží rovných</t>
  </si>
  <si>
    <t>-1074184211</t>
  </si>
  <si>
    <t>59</t>
  </si>
  <si>
    <t>59224050</t>
  </si>
  <si>
    <t>skruž pro kanalizační šachty se zabudovanými stupadly 100 x 25 x 12 cm</t>
  </si>
  <si>
    <t>510093533</t>
  </si>
  <si>
    <t>60</t>
  </si>
  <si>
    <t>894414111</t>
  </si>
  <si>
    <t>Osazení železobetonových dílců pro šachty skruží základových (dno)</t>
  </si>
  <si>
    <t>-1566524189</t>
  </si>
  <si>
    <t>61</t>
  </si>
  <si>
    <t>59224339-R</t>
  </si>
  <si>
    <t>dno betonové šachty kanalizační přímé jednolité 100/KOM tl. 15 cm</t>
  </si>
  <si>
    <t>-593021183</t>
  </si>
  <si>
    <t>62</t>
  </si>
  <si>
    <t>59224348</t>
  </si>
  <si>
    <t>těsnění elastomerové pro spojení šachetních dílů DN 1000</t>
  </si>
  <si>
    <t>-636872956</t>
  </si>
  <si>
    <t>63</t>
  </si>
  <si>
    <t>894414211</t>
  </si>
  <si>
    <t>Osazení železobetonových dílců pro šachty desek zákrytových</t>
  </si>
  <si>
    <t>-568770025</t>
  </si>
  <si>
    <t>64</t>
  </si>
  <si>
    <t>59224315</t>
  </si>
  <si>
    <t>deska betonová zákrytová pro kruhové šachty 100/62,5 x 16,5 cm</t>
  </si>
  <si>
    <t>152135346</t>
  </si>
  <si>
    <t>65</t>
  </si>
  <si>
    <t>899102211</t>
  </si>
  <si>
    <t>Demontáž poklopů litinových a ocelových včetně rámů, hmotnosti jednotlivě přes 50 do 100 Kg</t>
  </si>
  <si>
    <t>881760150</t>
  </si>
  <si>
    <t>66</t>
  </si>
  <si>
    <t>899104112-R</t>
  </si>
  <si>
    <t>Osazení samonivelačních poklopů litinových a ocelových včetně rámů pro třídu zatížení D400, E600</t>
  </si>
  <si>
    <t>490004468</t>
  </si>
  <si>
    <t>67</t>
  </si>
  <si>
    <t>5524103103</t>
  </si>
  <si>
    <t>Kanalizační poklop litinový, rám samonivelační, s logem provozovatele,  D 400  bez odvětrání</t>
  </si>
  <si>
    <t>1176317381</t>
  </si>
  <si>
    <t>68</t>
  </si>
  <si>
    <t>899722113</t>
  </si>
  <si>
    <t>Krytí potrubí z plastů výstražnou fólií z PVC šířky 34cm</t>
  </si>
  <si>
    <t>-1729515794</t>
  </si>
  <si>
    <t>Ostatní konstrukce a práce, bourání</t>
  </si>
  <si>
    <t>69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</si>
  <si>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</si>
  <si>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</si>
  <si>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1664301760</t>
  </si>
  <si>
    <t>z rozebraných obrub</t>
  </si>
  <si>
    <t>70</t>
  </si>
  <si>
    <t>919112233</t>
  </si>
  <si>
    <t>Řezání dilatačních spár v živičném krytu vytvoření komůrky pro těsnící zálivku šířky 20 mm, hloubky 40 mm</t>
  </si>
  <si>
    <t>-1611031296</t>
  </si>
  <si>
    <t>(12,10-2,6)</t>
  </si>
  <si>
    <t>2,6*2</t>
  </si>
  <si>
    <t>71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</si>
  <si>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</si>
  <si>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</si>
  <si>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1797295107</t>
  </si>
  <si>
    <t>72</t>
  </si>
  <si>
    <t>919735112</t>
  </si>
  <si>
    <t>Řezání stávajícího živičného krytu nebo podkladu hloubky přes 50 do 100 mm</t>
  </si>
  <si>
    <t>821932386</t>
  </si>
  <si>
    <t>73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</si>
  <si>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</si>
  <si>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</si>
  <si>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137509760</t>
  </si>
  <si>
    <t>997</t>
  </si>
  <si>
    <t>Přesun sutě</t>
  </si>
  <si>
    <t>74</t>
  </si>
  <si>
    <t>997221551-R</t>
  </si>
  <si>
    <t>Likvidace suti v souladu s platnou legislativou o odpadech</t>
  </si>
  <si>
    <t>1859931329</t>
  </si>
  <si>
    <t xml:space="preserve">- vodorovný přesun </t>
  </si>
  <si>
    <t>8,56*0,384 "dle položky frézování živičného krytu tl. 150 mm</t>
  </si>
  <si>
    <t>2,8*2,2 "dle položky bourání šachet</t>
  </si>
  <si>
    <t>998</t>
  </si>
  <si>
    <t>Přesun hmot</t>
  </si>
  <si>
    <t>75</t>
  </si>
  <si>
    <t>998275101</t>
  </si>
  <si>
    <t>Přesun hmot pro trubní vedení hloubené z trub kameninových pro kanalizace v otevřeném výkopu dopravní vzdálenost do 15 m</t>
  </si>
  <si>
    <t>890895385</t>
  </si>
  <si>
    <t>1.3 - SO 1.3 Lokální opravy kanalizačních řadů</t>
  </si>
  <si>
    <t>OST - Ostatní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</si>
  <si>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</si>
  <si>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</si>
  <si>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2090926664</t>
  </si>
  <si>
    <t>Poznámka k položce:
hmotnost sutě 0,255 t/m2</t>
  </si>
  <si>
    <t>zatravňovací dlažba</t>
  </si>
  <si>
    <t>2,0*1,0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</si>
  <si>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</si>
  <si>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</si>
  <si>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366873769</t>
  </si>
  <si>
    <t>2,5*1,5</t>
  </si>
  <si>
    <t>-1778126892</t>
  </si>
  <si>
    <t>2*2,0*1,0</t>
  </si>
  <si>
    <t>527709789</t>
  </si>
  <si>
    <t>4*3,0</t>
  </si>
  <si>
    <t>-740337551</t>
  </si>
  <si>
    <t xml:space="preserve">4*5,0 </t>
  </si>
  <si>
    <t>422883830</t>
  </si>
  <si>
    <t>2,0*2,5*0,2</t>
  </si>
  <si>
    <t>2,0*1,5*0,2</t>
  </si>
  <si>
    <t>-1290681017</t>
  </si>
  <si>
    <t>2,5*1,5*0,6</t>
  </si>
  <si>
    <t>-PI*0,6*0,6*0,6</t>
  </si>
  <si>
    <t>3*2,5*2,0*0,6</t>
  </si>
  <si>
    <t>-3*PI*0,6*0,6*0,6</t>
  </si>
  <si>
    <t>2048159754</t>
  </si>
  <si>
    <t>2,5*1,5*1,0</t>
  </si>
  <si>
    <t>-PI*0,6*0,6*1,0 "odečet šachty</t>
  </si>
  <si>
    <t>3*2,5*2,0*1,0</t>
  </si>
  <si>
    <t>-3*PI*0,6*0,6*1,0 "odečet šachet</t>
  </si>
  <si>
    <t>-1779201959</t>
  </si>
  <si>
    <t>14,226*0,3 'Přepočtené koeficientem množství</t>
  </si>
  <si>
    <t>-1159768305</t>
  </si>
  <si>
    <t>4*2*2,5*2,0</t>
  </si>
  <si>
    <t>1400424295</t>
  </si>
  <si>
    <t>40,0 "dle pol. osazení</t>
  </si>
  <si>
    <t>-583062741</t>
  </si>
  <si>
    <t>(8,535+14,226)*0,5</t>
  </si>
  <si>
    <t>1871652997</t>
  </si>
  <si>
    <t>- dle položky zásyp jam</t>
  </si>
  <si>
    <t>3,242 "zemina pro zpětný zásyp rýhy</t>
  </si>
  <si>
    <t>2,5*1,5*0,25 "podkladní vrstvy komunikace pro provizorní povrch</t>
  </si>
  <si>
    <t>2*2,0*1,0*0,25 "podkladní vrstvy komunikace pro provizorní povrch</t>
  </si>
  <si>
    <t>-1426394844</t>
  </si>
  <si>
    <t>8,535+14,226 "výkop</t>
  </si>
  <si>
    <t>-3,242 "zpětný zásyp zeminou z výkopu</t>
  </si>
  <si>
    <t>-1451922387</t>
  </si>
  <si>
    <t>zeminou z výkopu</t>
  </si>
  <si>
    <t>(8,535+14,226+PI*0,62*0,62*2,0)*0,2</t>
  </si>
  <si>
    <t>-2,5*1,5*(0,35+0,3+0,1)*0,2</t>
  </si>
  <si>
    <t>-1,5*2,0*(0,35+0,3+0,1)*0,2</t>
  </si>
  <si>
    <t>-2*1,5*2,0*(0,25+0,3+0,1)*0,2</t>
  </si>
  <si>
    <t>Mezisoučet</t>
  </si>
  <si>
    <t>náhrada zeminou vhodnou ke zhut.,případně kam. drc. frakce 0-63</t>
  </si>
  <si>
    <t>(8,535+14,226+PI*0,62*0,62*2,0)*0,8</t>
  </si>
  <si>
    <t>-2,5*1,5*(0,35+0,3+0,1)*0,8</t>
  </si>
  <si>
    <t>-1,5*2,0*(0,35+0,3+0,1)*0,8</t>
  </si>
  <si>
    <t>-2*1,5*2,0*(0,25+0,3+0,1)*0,8</t>
  </si>
  <si>
    <t>1205075100</t>
  </si>
  <si>
    <t>12,971*2,0</t>
  </si>
  <si>
    <t>-875987971</t>
  </si>
  <si>
    <t>2011884590</t>
  </si>
  <si>
    <t>2,5*1,5*(0,35+0,3)</t>
  </si>
  <si>
    <t>-PI*0,175*0,175*2,5</t>
  </si>
  <si>
    <t>1,5*2,0*(0,35+0,3+0,1)</t>
  </si>
  <si>
    <t>-PI*0,175*0,175*1,5</t>
  </si>
  <si>
    <t>2*1,5*2,0*(0,25+0,3+0,1)</t>
  </si>
  <si>
    <t>-2*PI*0,125*0,125*1,5</t>
  </si>
  <si>
    <t>114966779</t>
  </si>
  <si>
    <t>8,056*2 'Přepočtené koeficientem množství</t>
  </si>
  <si>
    <t>836599700</t>
  </si>
  <si>
    <t>2,0*2,5</t>
  </si>
  <si>
    <t>2,0*1,5</t>
  </si>
  <si>
    <t>165088927</t>
  </si>
  <si>
    <t>-982780574</t>
  </si>
  <si>
    <t>11,0</t>
  </si>
  <si>
    <t>101212922</t>
  </si>
  <si>
    <t>11,0*0,02</t>
  </si>
  <si>
    <t>182313101</t>
  </si>
  <si>
    <t>Vyplnění otvorů ornicí v mřížovinových nebo vylehčených tvárnicích nebo panelech pro jakýkoliv tvar a velikost otvorů</t>
  </si>
  <si>
    <t>-823449640</t>
  </si>
  <si>
    <t>103641010</t>
  </si>
  <si>
    <t>zemina pro terénní úpravy -  ornice</t>
  </si>
  <si>
    <t>-1708816760</t>
  </si>
  <si>
    <t>Poznámka k položce:
hmotnost 0,05 t/m2</t>
  </si>
  <si>
    <t>2,0*0,05</t>
  </si>
  <si>
    <t>962630699</t>
  </si>
  <si>
    <t>2,5*1,5*0,1</t>
  </si>
  <si>
    <t>3*2,5*2,0*0,1</t>
  </si>
  <si>
    <t>1575126696</t>
  </si>
  <si>
    <t>vybourání stávající šachty</t>
  </si>
  <si>
    <t>4*(PI*2,0*(0,62*0,62-0,5*0,5))</t>
  </si>
  <si>
    <t>4*PI*0,62*0,62*0,3</t>
  </si>
  <si>
    <t>1821860243</t>
  </si>
  <si>
    <t>pod zkrácené kusy</t>
  </si>
  <si>
    <t>5*0,6*1,25*0,1</t>
  </si>
  <si>
    <t>451577777</t>
  </si>
  <si>
    <t>Podklad nebo lože pod dlažbu (přídlažbu) v ploše vodorovné nebo ve sklonu do 1:5, tloušťky od 30 do 100 mm z kameniva těženého</t>
  </si>
  <si>
    <t>-1098335270</t>
  </si>
  <si>
    <t>pod bet. dlažbu, dle TZ</t>
  </si>
  <si>
    <t xml:space="preserve">2,5*1,5 "Suchý cementopísek d4/8 mm </t>
  </si>
  <si>
    <t xml:space="preserve">2,0*1,0 "Suchý cementopísek d4/8 mm </t>
  </si>
  <si>
    <t>421884979</t>
  </si>
  <si>
    <t>1+2</t>
  </si>
  <si>
    <t>592240111</t>
  </si>
  <si>
    <t>prstenec betonový vyrovnávací ke krytu šachty 62,5x6x12 cm</t>
  </si>
  <si>
    <t>-1499869638</t>
  </si>
  <si>
    <t>-49381152</t>
  </si>
  <si>
    <t>452112121</t>
  </si>
  <si>
    <t>Osazení betonových dílců prstenců nebo rámů pod poklopy a mříže, výšky přes 100 do 200 mm</t>
  </si>
  <si>
    <t>-1045405821</t>
  </si>
  <si>
    <t>592240132</t>
  </si>
  <si>
    <t>prstenec betonový vyrovnávací ke krytu šachty 62,5x12x12 cm</t>
  </si>
  <si>
    <t>588876785</t>
  </si>
  <si>
    <t>444951720</t>
  </si>
  <si>
    <t>2,5*1,25*0,1</t>
  </si>
  <si>
    <t>3*1,5*1,25*0,1</t>
  </si>
  <si>
    <t>3*PI*0,8*0,8*0,1</t>
  </si>
  <si>
    <t>564231111</t>
  </si>
  <si>
    <t>Podklad nebo podsyp ze štěrkopísku ŠP s rozprostřením, vlhčením a zhutněním, po zhutnění tl. 100 mm</t>
  </si>
  <si>
    <t>686383387</t>
  </si>
  <si>
    <t>-553386797</t>
  </si>
  <si>
    <t>dle TZ</t>
  </si>
  <si>
    <t xml:space="preserve">2,5*1,5 "Drcené kamenivo d16/32 mm </t>
  </si>
  <si>
    <t xml:space="preserve">2,5*1,5 "Drcené kamenivo d8/16 mm </t>
  </si>
  <si>
    <t xml:space="preserve">2*2,0*1,0 "Drcené kamenivo d16/32 mm </t>
  </si>
  <si>
    <t xml:space="preserve">2*2,0*1,0 "Drcené kamenivo d8/16 mm </t>
  </si>
  <si>
    <t>564861111</t>
  </si>
  <si>
    <t>Podklad ze štěrkodrti ŠD s rozprostřením a zhutněním, po zhutnění tl. 200 mm</t>
  </si>
  <si>
    <t>-1758680296</t>
  </si>
  <si>
    <t>418789102</t>
  </si>
  <si>
    <t xml:space="preserve">štěrk odebraný z podkladních vrstev 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</si>
  <si>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</si>
  <si>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</si>
  <si>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-2105702551</t>
  </si>
  <si>
    <t>z rozebrané dlažby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</si>
  <si>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</si>
  <si>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</si>
  <si>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2082567383</t>
  </si>
  <si>
    <t>zatravňovací dlažba 20 % náhrada</t>
  </si>
  <si>
    <t xml:space="preserve">2,0*1,0 </t>
  </si>
  <si>
    <t>592281050</t>
  </si>
  <si>
    <t>tvárnice betonová zatravňovací 60x40x8 cm</t>
  </si>
  <si>
    <t>-898315805</t>
  </si>
  <si>
    <t>Poznámka k položce:
ztratné 2%</t>
  </si>
  <si>
    <t>2,0*0,2*1,02</t>
  </si>
  <si>
    <t>831352121</t>
  </si>
  <si>
    <t>Montáž potrubí z trub kameninových hrdlových s integrovaným těsněním v otevřeném výkopu ve sklonu do 20 % DN 200</t>
  </si>
  <si>
    <t>-46673241</t>
  </si>
  <si>
    <t>4*0,6</t>
  </si>
  <si>
    <t>5971000820</t>
  </si>
  <si>
    <t>trouba kameninová glazovaná zkrácená DN 200mm L 60(75)cm třída 160 spojovací systém F,C</t>
  </si>
  <si>
    <t>568356609</t>
  </si>
  <si>
    <t>831352193</t>
  </si>
  <si>
    <t>Montáž potrubí z trub kameninových hrdlových s integrovaným těsněním Příplatek k cenám za napojení dvou dříků trub o stejném průměru (max. rozdíl 12 mm) pomocí převlečné manžety (manžeta zahrnuta v ceně) DN 200</t>
  </si>
  <si>
    <t>9097630</t>
  </si>
  <si>
    <t>831372121</t>
  </si>
  <si>
    <t>Montáž potrubí z trub kameninových hrdlových s integrovaným těsněním v otevřeném výkopu ve sklonu do 20 % DN 300</t>
  </si>
  <si>
    <t>1487094820</t>
  </si>
  <si>
    <t>2,0+0,6</t>
  </si>
  <si>
    <t>RB0003016C25</t>
  </si>
  <si>
    <t>trouba kameninová glazovaná DN300mm L2,50m spojovací systém C Třída 160</t>
  </si>
  <si>
    <t>1207097162</t>
  </si>
  <si>
    <t>2,0-0,6</t>
  </si>
  <si>
    <t>59710010</t>
  </si>
  <si>
    <t>trouba kameninová glazovaná zkrácená bez hrdla DN 300mm L 60(75)cm třída 160 spojovací systém C</t>
  </si>
  <si>
    <t>69950781</t>
  </si>
  <si>
    <t>2*0,6</t>
  </si>
  <si>
    <t>831372193</t>
  </si>
  <si>
    <t>Montáž potrubí z trub kameninových hrdlových s integrovaným těsněním Příplatek k cenám za napojení dvou dříků trub o stejném průměru (max. rozdíl 12 mm) pomocí převlečné manžety (manžeta zahrnuta v ceně) DN 300</t>
  </si>
  <si>
    <t>1229445057</t>
  </si>
  <si>
    <t>-1714459900</t>
  </si>
  <si>
    <t>-504796624</t>
  </si>
  <si>
    <t>894412411</t>
  </si>
  <si>
    <t>Osazení železobetonových dílců pro šachty skruží přechodových</t>
  </si>
  <si>
    <t>-245925131</t>
  </si>
  <si>
    <t>59224312</t>
  </si>
  <si>
    <t>kónus šachetní betonový kapsové plastové stupadlo 100x62,5x58 cm</t>
  </si>
  <si>
    <t>937431722</t>
  </si>
  <si>
    <t>101037241</t>
  </si>
  <si>
    <t>-1051629762</t>
  </si>
  <si>
    <t>606564738</t>
  </si>
  <si>
    <t>1493321916</t>
  </si>
  <si>
    <t>-509832716</t>
  </si>
  <si>
    <t>-1686755447</t>
  </si>
  <si>
    <t>899104112</t>
  </si>
  <si>
    <t>Osazení poklopů litinových a ocelových včetně rámů pro třídu zatížení D400, E600</t>
  </si>
  <si>
    <t>397884170</t>
  </si>
  <si>
    <t>5524103002</t>
  </si>
  <si>
    <t>poklop šachtovýl litinový s pantem třída D 400 s logem provozovatele, kruhový  bez ventilace</t>
  </si>
  <si>
    <t>-1496670596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</si>
  <si>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</si>
  <si>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</si>
  <si>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-431412883</t>
  </si>
  <si>
    <t>3,0</t>
  </si>
  <si>
    <t>1454389803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</si>
  <si>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</si>
  <si>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</si>
  <si>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-1455041198</t>
  </si>
  <si>
    <t>2,0*0,8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</si>
  <si>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</si>
  <si>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</si>
  <si>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1889340156</t>
  </si>
  <si>
    <t>2050207052</t>
  </si>
  <si>
    <t>1,206*2,2 "dle položky bourání šachet</t>
  </si>
  <si>
    <t>402230002</t>
  </si>
  <si>
    <t>OST</t>
  </si>
  <si>
    <t>Ostatní</t>
  </si>
  <si>
    <t>R001</t>
  </si>
  <si>
    <t>Čištění kanalizace</t>
  </si>
  <si>
    <t>h</t>
  </si>
  <si>
    <t>603352225</t>
  </si>
  <si>
    <t>R002</t>
  </si>
  <si>
    <t xml:space="preserve">Frézování a injektáž </t>
  </si>
  <si>
    <t>kpl</t>
  </si>
  <si>
    <t>393529930</t>
  </si>
  <si>
    <t>Dle TZ</t>
  </si>
  <si>
    <t>odfrézování přesazené přípojky, utěsnění napojení do stoky injektáží</t>
  </si>
  <si>
    <t>R003</t>
  </si>
  <si>
    <t xml:space="preserve">Robotická sanace prasklin na potrubí rukávcem dl. 60 cm tl. 3 mm z netkané textilie </t>
  </si>
  <si>
    <t>-194185458</t>
  </si>
  <si>
    <t>sanace prasklin na potrubí pomocí robota</t>
  </si>
  <si>
    <t>1.4 - SO 1.4.1 Vodovodní řad 1 - etapa 1</t>
  </si>
  <si>
    <t>698862714</t>
  </si>
  <si>
    <t>7,67*1,1"místní asf</t>
  </si>
  <si>
    <t>-1763449481</t>
  </si>
  <si>
    <t>7,67*(1,1+0,25+0,25)</t>
  </si>
  <si>
    <t>122157039</t>
  </si>
  <si>
    <t>Poznámka k položce:
Předpoklad rychlosti výstavby 10,0 m/den</t>
  </si>
  <si>
    <t>7,0</t>
  </si>
  <si>
    <t>-303966765</t>
  </si>
  <si>
    <t>výkres D.1.1.1</t>
  </si>
  <si>
    <t>392764477</t>
  </si>
  <si>
    <t>2*2*0,5*1,10*1,82</t>
  </si>
  <si>
    <t>-320715250</t>
  </si>
  <si>
    <t>7,67*1,10*0,6</t>
  </si>
  <si>
    <t>1667642515</t>
  </si>
  <si>
    <t>výkres D.1.1.1., D.5.1</t>
  </si>
  <si>
    <t>11,96</t>
  </si>
  <si>
    <t>-5,062 "odečet tř. 1 a 2</t>
  </si>
  <si>
    <t>7,67*1,10*0,1+7,67*0,35*0,1</t>
  </si>
  <si>
    <t>2109886643</t>
  </si>
  <si>
    <t>8,01*0,3 'Přepočtené koeficientem množství</t>
  </si>
  <si>
    <t>151811131</t>
  </si>
  <si>
    <t>Zřízení pažicích boxů pro pažení a rozepření stěn rýh podzemního vedení hloubka výkopu do 4 m, šířka do 1,2 m</t>
  </si>
  <si>
    <t>659338923</t>
  </si>
  <si>
    <t>27,88</t>
  </si>
  <si>
    <t>151811231</t>
  </si>
  <si>
    <t>Odstranění pažicích boxů pro pažení a rozepření stěn rýh podzemního vedení hloubka výkopu do 4 m, šířka do 1,2 m</t>
  </si>
  <si>
    <t>92918815</t>
  </si>
  <si>
    <t>27,88 "dle pol. osazení</t>
  </si>
  <si>
    <t>494862599</t>
  </si>
  <si>
    <t>(5,062+8,01)*0,5</t>
  </si>
  <si>
    <t>-1721611838</t>
  </si>
  <si>
    <t>1,72 "zemina pro zpětný zásyp rýhy</t>
  </si>
  <si>
    <t>7,67*1,1*0,25 "podkladní vrstvy komunikace pro provizorní povrch</t>
  </si>
  <si>
    <t>-131552811</t>
  </si>
  <si>
    <t>5,062+8,01 "výkop</t>
  </si>
  <si>
    <t>-1,72"zpětný zásyp zeminou z výkopu</t>
  </si>
  <si>
    <t>84245046</t>
  </si>
  <si>
    <t>7,72 "zeminou z výkopu</t>
  </si>
  <si>
    <t>6,88 "náhrada zeminou vhodnou ke zhut.,případně kam. drc. frakce 0-63</t>
  </si>
  <si>
    <t>1583414315</t>
  </si>
  <si>
    <t>6,88*2,0</t>
  </si>
  <si>
    <t>673793554</t>
  </si>
  <si>
    <t>-321608096</t>
  </si>
  <si>
    <t>2,03</t>
  </si>
  <si>
    <t>1964273894</t>
  </si>
  <si>
    <t>2,03*2 'Přepočtené koeficientem množství</t>
  </si>
  <si>
    <t>-729307076</t>
  </si>
  <si>
    <t>536038840</t>
  </si>
  <si>
    <t>-1795758804</t>
  </si>
  <si>
    <t>1,27</t>
  </si>
  <si>
    <t>452313151</t>
  </si>
  <si>
    <t>Podkladní a zajišťovací konstrukce z betonu prostého v otevřeném výkopu bloky pro potrubí z betonu tř. C 20/25</t>
  </si>
  <si>
    <t>1830612947</t>
  </si>
  <si>
    <t>výkres D.6.3</t>
  </si>
  <si>
    <t xml:space="preserve">1*0,2*0,8*0,25 </t>
  </si>
  <si>
    <t>-1776801506</t>
  </si>
  <si>
    <t>6,67*1,1</t>
  </si>
  <si>
    <t>-311547769</t>
  </si>
  <si>
    <t>575937261</t>
  </si>
  <si>
    <t>1,0*1,1 "komunikace etapa 2</t>
  </si>
  <si>
    <t>828446272</t>
  </si>
  <si>
    <t>1099610797</t>
  </si>
  <si>
    <t>1429702468</t>
  </si>
  <si>
    <t>-577554153</t>
  </si>
  <si>
    <t>1,0*(0,2+0,2) "komunikace etapa 2</t>
  </si>
  <si>
    <t>-393499</t>
  </si>
  <si>
    <t>851241131</t>
  </si>
  <si>
    <t>Montáž potrubí z trub litinových tlakových hrdlových v otevřeném výkopu s integrovaným těsněním DN 80</t>
  </si>
  <si>
    <t>766062819</t>
  </si>
  <si>
    <t>7,67</t>
  </si>
  <si>
    <t>552530008</t>
  </si>
  <si>
    <t>trouba vodovodní litinová hrdlová 6 m DN 80 mm</t>
  </si>
  <si>
    <t>-1349625264</t>
  </si>
  <si>
    <t>výkres D.5.3</t>
  </si>
  <si>
    <t>specifikace viz technické podmínky</t>
  </si>
  <si>
    <t>857241131</t>
  </si>
  <si>
    <t>Montáž litinových tvarovek na potrubí litinovém tlakovém jednoosých na potrubí z trub hrdlových v otevřeném výkopu, kanálu nebo v šachtě s integrovaným těsněním DN 80</t>
  </si>
  <si>
    <t>1062455440</t>
  </si>
  <si>
    <t>55253916</t>
  </si>
  <si>
    <t>koleno hrdlové z tvárné litiny,práškový epoxid, tl.250µm MMK-kus DN 80-22,5°</t>
  </si>
  <si>
    <t>-1861694085</t>
  </si>
  <si>
    <t>857251141</t>
  </si>
  <si>
    <t>Montáž litinových tvarovek na potrubí litinovém tlakovém jednoosých na potrubí z trub hrdlových v otevřeném výkopu, kanálu nebo v šachtě s těsnícím nebo zámkovým spojem vnějšího průměru DE 90</t>
  </si>
  <si>
    <t>-1145216619</t>
  </si>
  <si>
    <t>43009009016R</t>
  </si>
  <si>
    <t>originální spojka waga DN 80</t>
  </si>
  <si>
    <t>KS</t>
  </si>
  <si>
    <t>-336809122</t>
  </si>
  <si>
    <t>892241111</t>
  </si>
  <si>
    <t>Tlakové zkoušky vodou na potrubí DN do 80</t>
  </si>
  <si>
    <t>-2091148171</t>
  </si>
  <si>
    <t>892273122</t>
  </si>
  <si>
    <t>Proplach a dezinfekce vodovodního potrubí DN od 80 do 125</t>
  </si>
  <si>
    <t>-418775004</t>
  </si>
  <si>
    <t>892372111</t>
  </si>
  <si>
    <t>Tlakové zkoušky vodou zabezpečení konců potrubí při tlakových zkouškách DN do 300</t>
  </si>
  <si>
    <t>1698019762</t>
  </si>
  <si>
    <t>1102602145</t>
  </si>
  <si>
    <t>42326613</t>
  </si>
  <si>
    <t>2*7,67+1,1</t>
  </si>
  <si>
    <t>943945628</t>
  </si>
  <si>
    <t>-1351740440</t>
  </si>
  <si>
    <t>1434016179</t>
  </si>
  <si>
    <t>12,272*0,384 "dle položky frézování živičného krytu tl. 150 mm</t>
  </si>
  <si>
    <t>998273102</t>
  </si>
  <si>
    <t>Přesun hmot pro trubní vedení hloubené z trub litinových pro vodovody nebo kanalizace v otevřeném výkopu dopravní vzdálenost do 15 m</t>
  </si>
  <si>
    <t>-2145423502</t>
  </si>
  <si>
    <t>9000010.R</t>
  </si>
  <si>
    <t>Rozbor pitné vody dle vyhl.č.376/200 Sb.</t>
  </si>
  <si>
    <t>262144</t>
  </si>
  <si>
    <t>1890854182</t>
  </si>
  <si>
    <t>1.6 - SO 1.5 Lokální opravy vodovodního řadu</t>
  </si>
  <si>
    <t>1171401938</t>
  </si>
  <si>
    <t>výkres D.1.2.1</t>
  </si>
  <si>
    <t>5*1,5*1,5"místní asf</t>
  </si>
  <si>
    <t>253873776</t>
  </si>
  <si>
    <t>-1629958236</t>
  </si>
  <si>
    <t>1497117078</t>
  </si>
  <si>
    <t>5*1,5*1,5*0,6</t>
  </si>
  <si>
    <t>217837873</t>
  </si>
  <si>
    <t>5*1,5*1,5*1,0</t>
  </si>
  <si>
    <t>-458054857</t>
  </si>
  <si>
    <t>11,25*0,3 'Přepočtené koeficientem množství</t>
  </si>
  <si>
    <t>-599729941</t>
  </si>
  <si>
    <t>5*2*1,5*2,0</t>
  </si>
  <si>
    <t>308122055</t>
  </si>
  <si>
    <t>30,0 "dle pol. osazení</t>
  </si>
  <si>
    <t>-1567940300</t>
  </si>
  <si>
    <t>(6,75+11,25)*0,5</t>
  </si>
  <si>
    <t>-1695976203</t>
  </si>
  <si>
    <t>2,52 "zemina pro zpětný zásyp rýhy</t>
  </si>
  <si>
    <t>4*1,5*1,5*0,25 "podkladní vrstvy komunikace pro provizorní povrch</t>
  </si>
  <si>
    <t>1787563959</t>
  </si>
  <si>
    <t>5,4+9,0 "výkop</t>
  </si>
  <si>
    <t>-1,57 "zpětný zásyp zeminou z výkopu</t>
  </si>
  <si>
    <t>-1546305105</t>
  </si>
  <si>
    <t>(6,75+11,25)*0,2</t>
  </si>
  <si>
    <t>-5*1,5*1,0*0,3*0,2</t>
  </si>
  <si>
    <t>(6,75+11,25)*0,8</t>
  </si>
  <si>
    <t>-5*1,5*1,0*0,3*0,8</t>
  </si>
  <si>
    <t>406039694</t>
  </si>
  <si>
    <t>12,6*2,0</t>
  </si>
  <si>
    <t>-551074639</t>
  </si>
  <si>
    <t>-62623740</t>
  </si>
  <si>
    <t>5*1,5*1,0*0,15</t>
  </si>
  <si>
    <t>-638120677</t>
  </si>
  <si>
    <t>1,125*2 'Přepočtené koeficientem množství</t>
  </si>
  <si>
    <t>-1291285787</t>
  </si>
  <si>
    <t>5*1,5*1,5*0,1</t>
  </si>
  <si>
    <t>452111111</t>
  </si>
  <si>
    <t>Osazení betonových dílců pražců pod potrubí v otevřeném výkopu, průřezové plochy do 25000 mm2</t>
  </si>
  <si>
    <t>837664330</t>
  </si>
  <si>
    <t>5922826620</t>
  </si>
  <si>
    <t>kostka betonová min. rozměr 200x200x50</t>
  </si>
  <si>
    <t>-1257294646</t>
  </si>
  <si>
    <t>1308047492</t>
  </si>
  <si>
    <t>5*1,5*1,5</t>
  </si>
  <si>
    <t>-1795942441</t>
  </si>
  <si>
    <t>-1182241916</t>
  </si>
  <si>
    <t>871161211</t>
  </si>
  <si>
    <t>Montáž vodovodního potrubí z plastů v otevřeném výkopu z polyetylenu PE 100 svařovaných elektrotvarovkou SDR 11/PN16 D 32 x 3,0 mm</t>
  </si>
  <si>
    <t>-701073319</t>
  </si>
  <si>
    <t>5*1,5</t>
  </si>
  <si>
    <t>2861359532</t>
  </si>
  <si>
    <t xml:space="preserve">potrubí  PE100  SDR 11 32x3,0 </t>
  </si>
  <si>
    <t>1251925144</t>
  </si>
  <si>
    <t>7,5</t>
  </si>
  <si>
    <t>871241221</t>
  </si>
  <si>
    <t>Montáž vodovodního potrubí z plastů v otevřeném výkopu z polyetylenu PE 100 svařovaných elektrotvarovkou SDR 17/PN10 D 90 x 5,4 mm</t>
  </si>
  <si>
    <t>1148602710</t>
  </si>
  <si>
    <t>výkres D.5.2</t>
  </si>
  <si>
    <t>5*1,0</t>
  </si>
  <si>
    <t>28613129</t>
  </si>
  <si>
    <t>potrubí vodovodní PE100 PN 10 SDR17 6m 12m,100m 90x5,4mm</t>
  </si>
  <si>
    <t>2079007178</t>
  </si>
  <si>
    <t>891173111</t>
  </si>
  <si>
    <t>Montáž vodovodních armatur na potrubí ventilů hlavních pro přípojky DN 32</t>
  </si>
  <si>
    <t>-1228002996</t>
  </si>
  <si>
    <t>250005400016</t>
  </si>
  <si>
    <t>Domovní šoupátko 32/1 1/4“</t>
  </si>
  <si>
    <t>580696076</t>
  </si>
  <si>
    <t>960113018004</t>
  </si>
  <si>
    <t>SOUPRAVA ZEMNÍ TELESKOPICKÁ DOM. ŠOUPÁTKA</t>
  </si>
  <si>
    <t>-2029055835</t>
  </si>
  <si>
    <t>891173111-R</t>
  </si>
  <si>
    <t>Montáž vodovodních armatur na potrubí propojen potrubí přípojky DN 32</t>
  </si>
  <si>
    <t>-491081828</t>
  </si>
  <si>
    <t>2.1.100.322</t>
  </si>
  <si>
    <t>Isiflo spojka přímá, rozměr 32x32</t>
  </si>
  <si>
    <t>ks</t>
  </si>
  <si>
    <t>-112913772</t>
  </si>
  <si>
    <t>891181811</t>
  </si>
  <si>
    <t>Demontáž vodovodních armatur na potrubí šoupátek nebo klapek uzavíracích v otevřeném výkopu nebo v šachtách DN 40</t>
  </si>
  <si>
    <t>20447928</t>
  </si>
  <si>
    <t>Demontáž domovních šoupátek včetně zemních souprav a poklopů</t>
  </si>
  <si>
    <t>891249111</t>
  </si>
  <si>
    <t>Montáž vodovodních armatur na potrubí navrtávacích pasů s ventilem Jt 1 MPa, na potrubí z trub litinových, ocelových nebo plastických hmot DN 80</t>
  </si>
  <si>
    <t>1287667947</t>
  </si>
  <si>
    <t>42271412</t>
  </si>
  <si>
    <t>pas navrtávací z tvárné litiny DN 80, rozsah (88-99), odbočky 1",5/4",6/4"</t>
  </si>
  <si>
    <t>-560039821</t>
  </si>
  <si>
    <t>899401112</t>
  </si>
  <si>
    <t>Osazení poklopů litinových šoupátkových</t>
  </si>
  <si>
    <t>-1647898037</t>
  </si>
  <si>
    <t>16500000000325</t>
  </si>
  <si>
    <t xml:space="preserve">POKLOP </t>
  </si>
  <si>
    <t>1351243794</t>
  </si>
  <si>
    <t>3481000000002</t>
  </si>
  <si>
    <t>PODKLAD. DESKA</t>
  </si>
  <si>
    <t>1963598296</t>
  </si>
  <si>
    <t>899913103-R</t>
  </si>
  <si>
    <t>Příplatek za nerezové šrouby a bandáže přírubových spojů DN 80</t>
  </si>
  <si>
    <t>1081601633</t>
  </si>
  <si>
    <t>včetně materiálu</t>
  </si>
  <si>
    <t>787045614</t>
  </si>
  <si>
    <t>5*4*1,5</t>
  </si>
  <si>
    <t>192707759</t>
  </si>
  <si>
    <t>40389078</t>
  </si>
  <si>
    <t>-452741550</t>
  </si>
  <si>
    <t>11,25*0,384 "dle položky frézování živičného krytu tl. 150 mm</t>
  </si>
  <si>
    <t>802473741</t>
  </si>
  <si>
    <t>2 - SO 02 Ulice Vrchlického</t>
  </si>
  <si>
    <t>2.2 - SO 2.2 Lokální opravy kanalizačních řadů</t>
  </si>
  <si>
    <t>PSV - Práce a dodávky PSV</t>
  </si>
  <si>
    <t xml:space="preserve">    711 - Izolace proti vodě, vlhkosti a plynům</t>
  </si>
  <si>
    <t>1869513049</t>
  </si>
  <si>
    <t>výkres D.4.2.e</t>
  </si>
  <si>
    <t>2,2*2,2</t>
  </si>
  <si>
    <t>1225075273</t>
  </si>
  <si>
    <t>-163709208</t>
  </si>
  <si>
    <t>-894547687</t>
  </si>
  <si>
    <t>2,2*2,2*0,6</t>
  </si>
  <si>
    <t>-1480361870</t>
  </si>
  <si>
    <t>2,2*2,2*2,0</t>
  </si>
  <si>
    <t>639031560</t>
  </si>
  <si>
    <t>9,68*0,3 'Přepočtené koeficientem množství</t>
  </si>
  <si>
    <t>-19751003</t>
  </si>
  <si>
    <t>2*2,2*3,0</t>
  </si>
  <si>
    <t>-1741600040</t>
  </si>
  <si>
    <t>13,2 "dle pol. osazení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</si>
  <si>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</si>
  <si>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</si>
  <si>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-2130156839</t>
  </si>
  <si>
    <t>(2,904+9,68)*0,55</t>
  </si>
  <si>
    <t>1941898295</t>
  </si>
  <si>
    <t>1,838 "zemina pro zpětný zásyp rýhy</t>
  </si>
  <si>
    <t>2,2*2,2*0,25 "podkladní vrstvy komunikace pro provizorní povrch</t>
  </si>
  <si>
    <t>2094828034</t>
  </si>
  <si>
    <t>2,904+9,68 "výkop</t>
  </si>
  <si>
    <t>-1,838 "zpětný zásyp zeminou z výkopu</t>
  </si>
  <si>
    <t>-1786732585</t>
  </si>
  <si>
    <t>(2,904+9,68)*0,2</t>
  </si>
  <si>
    <t>-PI*0,6*0,6*3,0*0,2</t>
  </si>
  <si>
    <t>(2,904+9,68)*0,8</t>
  </si>
  <si>
    <t>-PI*0,6*0,6*3,0*0,8</t>
  </si>
  <si>
    <t>-2085613637</t>
  </si>
  <si>
    <t>7,353*2,0</t>
  </si>
  <si>
    <t>2063491083</t>
  </si>
  <si>
    <t>-1035614521</t>
  </si>
  <si>
    <t>2,2*2,2*0,1</t>
  </si>
  <si>
    <t>1564397728</t>
  </si>
  <si>
    <t>2,0*2,0*0,1</t>
  </si>
  <si>
    <t>1498258685</t>
  </si>
  <si>
    <t>-1467196465</t>
  </si>
  <si>
    <t>1858851520</t>
  </si>
  <si>
    <t>894201161-R</t>
  </si>
  <si>
    <t>Ostatní konstrukce na trubním vedení z železobetonu dno šachet tloušťky přes 200 mm z betonu se zvýšenými nároky na prostředí tř. C 30/37</t>
  </si>
  <si>
    <t>242791522</t>
  </si>
  <si>
    <t>PI*0,5*0,5*0,15</t>
  </si>
  <si>
    <t>894201193</t>
  </si>
  <si>
    <t>Ostatní konstrukce na trubním vedení z železobetonu dno šachet tloušťky přes 200 mm Příplatek k ceně za tloušťku dna do 200 mm</t>
  </si>
  <si>
    <t>-1977074249</t>
  </si>
  <si>
    <t>894204161-R</t>
  </si>
  <si>
    <t>Ostatní konstrukce na trubním vedení z prostého betonu žlaby šachet z prostého betonu tř. C 30/37, průřezu o poloměru do 500 mm</t>
  </si>
  <si>
    <t>-78232277</t>
  </si>
  <si>
    <t>-PI*0,15*0,15*1,0/2</t>
  </si>
  <si>
    <t>894302162</t>
  </si>
  <si>
    <t>Ostatní konstrukce na trubním vedení ze železového betonu stěny šachet tloušťky přes 200 mm ze železového betonu se zvýšenými nároky na prostředí tř. C 30/37</t>
  </si>
  <si>
    <t>143513782</t>
  </si>
  <si>
    <t>1,3*1,3*0,8</t>
  </si>
  <si>
    <t>-PI*0,5*0,5*0,8</t>
  </si>
  <si>
    <t>894302193</t>
  </si>
  <si>
    <t>Ostatní konstrukce na trubním vedení ze železového betonu stěny šachet tloušťky přes 200 mm Příplatek k ceně za tloušťku stěny do 200 mm</t>
  </si>
  <si>
    <t>-1027507283</t>
  </si>
  <si>
    <t>-1534198469</t>
  </si>
  <si>
    <t>2+1</t>
  </si>
  <si>
    <t>1911255121</t>
  </si>
  <si>
    <t>59224051</t>
  </si>
  <si>
    <t>skruž pro kanalizační šachty se zabudovanými stupadly 100 x 50 x 12 cm</t>
  </si>
  <si>
    <t>654720564</t>
  </si>
  <si>
    <t>651120951</t>
  </si>
  <si>
    <t>927832689</t>
  </si>
  <si>
    <t>-1513777734</t>
  </si>
  <si>
    <t>894502101</t>
  </si>
  <si>
    <t>Bednění konstrukcí na trubním vedení stěn šachet pravoúhlých nebo čtyř a vícehranných jednostranné</t>
  </si>
  <si>
    <t>2137728458</t>
  </si>
  <si>
    <t>4*1,3*0,8</t>
  </si>
  <si>
    <t>894502301</t>
  </si>
  <si>
    <t>Bednění konstrukcí na trubním vedení stěn šachet kruhových jednostranné</t>
  </si>
  <si>
    <t>557581010</t>
  </si>
  <si>
    <t>PI*1,0*0,8</t>
  </si>
  <si>
    <t>894608211</t>
  </si>
  <si>
    <t>Výztuž šachet ze svařovaných sítí typu Kari</t>
  </si>
  <si>
    <t>-1002667687</t>
  </si>
  <si>
    <t>Poznámka k položce:
ztratné 20%
hmotnost 4,44 kg/m2</t>
  </si>
  <si>
    <t>4*1,1*0,8*1,2*0,00444</t>
  </si>
  <si>
    <t>4*1,0*0,8*1,2*0,00444</t>
  </si>
  <si>
    <t>1229358330</t>
  </si>
  <si>
    <t>-513502135</t>
  </si>
  <si>
    <t>709882937</t>
  </si>
  <si>
    <t>4*2,2</t>
  </si>
  <si>
    <t>-971033773</t>
  </si>
  <si>
    <t>1702909598</t>
  </si>
  <si>
    <t>977311112-R</t>
  </si>
  <si>
    <t>Řezání betonových konstrukcí nevyztužených hl do 100 mm</t>
  </si>
  <si>
    <t>1299969405</t>
  </si>
  <si>
    <t>vyříznutí stávajícího potrubí</t>
  </si>
  <si>
    <t>2*1,0</t>
  </si>
  <si>
    <t>PI*0,44/2</t>
  </si>
  <si>
    <t>seříznutí a začíštění stávajícího potrubí přípojky</t>
  </si>
  <si>
    <t>PI*0,18</t>
  </si>
  <si>
    <t>985312114-R</t>
  </si>
  <si>
    <t>Sanace šachty cemento-polymerními hmotami</t>
  </si>
  <si>
    <t>459704993</t>
  </si>
  <si>
    <t>utěsnění přechodu dna a skruže</t>
  </si>
  <si>
    <t>PI*1,0*0,2</t>
  </si>
  <si>
    <t>985312191</t>
  </si>
  <si>
    <t>Stěrka k vyrovnání ploch reprofilovaného betonu Příplatek k cenám za práci ve stísněném prostoru</t>
  </si>
  <si>
    <t>-1379068388</t>
  </si>
  <si>
    <t>985312192</t>
  </si>
  <si>
    <t>Stěrka k vyrovnání ploch reprofilovaného betonu Příplatek k cenám za plochu do 10 m2 jednotlivě</t>
  </si>
  <si>
    <t>1907237531</t>
  </si>
  <si>
    <t>999953558</t>
  </si>
  <si>
    <t>4,84*0,384 "dle položky frézování živičného krytu tl. 150 mm</t>
  </si>
  <si>
    <t>998271311</t>
  </si>
  <si>
    <t>Přesun hmot pro kanalizace (stoky) hloubené monolitické z betonu nebo železobetonu ve štole dopravní vzdálenost do 50 m</t>
  </si>
  <si>
    <t>1569206637</t>
  </si>
  <si>
    <t>PSV</t>
  </si>
  <si>
    <t>Práce a dodávky PSV</t>
  </si>
  <si>
    <t>711</t>
  </si>
  <si>
    <t>Izolace proti vodě, vlhkosti a plynům</t>
  </si>
  <si>
    <t>711491175</t>
  </si>
  <si>
    <t>Provedení izolace proti povrchové a podpovrchové tlakové vodě ostatní na ploše vodorovné V připevnění izolace kotvicími pásky</t>
  </si>
  <si>
    <t>-747042965</t>
  </si>
  <si>
    <t>PI*1,0</t>
  </si>
  <si>
    <t>PI*0,44</t>
  </si>
  <si>
    <t>2*PI*0,2</t>
  </si>
  <si>
    <t>273239600</t>
  </si>
  <si>
    <t>pás těsnící vodou bobtnající</t>
  </si>
  <si>
    <t>-1126794964</t>
  </si>
  <si>
    <t>Poznámka k položce:
ztratné 10%</t>
  </si>
  <si>
    <t>5,781*1,1</t>
  </si>
  <si>
    <t>998711101</t>
  </si>
  <si>
    <t>Přesun hmot pro izolace proti vodě, vlhkosti a plynům stanovený z hmotnosti přesunovaného materiálu vodorovná dopravní vzdálenost do 50 m v objektech výšky do 6 m</t>
  </si>
  <si>
    <t>2021270962</t>
  </si>
  <si>
    <t>1086685451</t>
  </si>
  <si>
    <t>-933631693</t>
  </si>
  <si>
    <t>2.3 - SO 2.3.1 Vodovodní řad 2 - etapa 1</t>
  </si>
  <si>
    <t>-686928191</t>
  </si>
  <si>
    <t>94,60*1,1"místní asf</t>
  </si>
  <si>
    <t>1,0*(0,25+0,25)</t>
  </si>
  <si>
    <t>1385622411</t>
  </si>
  <si>
    <t>94,60*1,1 "místní asf</t>
  </si>
  <si>
    <t>22693714</t>
  </si>
  <si>
    <t>90,0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</si>
  <si>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</si>
  <si>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</si>
  <si>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-1147879755</t>
  </si>
  <si>
    <t>výkres D.3.4</t>
  </si>
  <si>
    <t>4*1,10</t>
  </si>
  <si>
    <t>1230169709</t>
  </si>
  <si>
    <t>6*1,10</t>
  </si>
  <si>
    <t>1718934375</t>
  </si>
  <si>
    <t>(6+4)*2*0,5*1,10*1,94</t>
  </si>
  <si>
    <t>1725609998</t>
  </si>
  <si>
    <t>výkres D.5.1., D.3.4</t>
  </si>
  <si>
    <t>94,60*1,10*0,6</t>
  </si>
  <si>
    <t>27467239</t>
  </si>
  <si>
    <t>160,10</t>
  </si>
  <si>
    <t>-62,436 "odečet tř. 1 a 2</t>
  </si>
  <si>
    <t>94,60*1,10*0,1+94,60*0,35*0,1</t>
  </si>
  <si>
    <t>664829657</t>
  </si>
  <si>
    <t>111,381*0,3 'Přepočtené koeficientem množství</t>
  </si>
  <si>
    <t>-1957571917</t>
  </si>
  <si>
    <t>366,78</t>
  </si>
  <si>
    <t>-2086045390</t>
  </si>
  <si>
    <t>366,78 "dle pol. osazení</t>
  </si>
  <si>
    <t>-11865955</t>
  </si>
  <si>
    <t>(62,436+111,381)*0,5</t>
  </si>
  <si>
    <t>-1420974802</t>
  </si>
  <si>
    <t>23,74 "zemina pro zpětný zásyp rýhy</t>
  </si>
  <si>
    <t>94,6*1,1*0,25 "podkladní vrstvy komunikace pro provizorní povrch</t>
  </si>
  <si>
    <t>638463274</t>
  </si>
  <si>
    <t>62,436+111,381 "výkop</t>
  </si>
  <si>
    <t>-23,74 "zpětný zásyp zeminou z výkopu</t>
  </si>
  <si>
    <t>1164717296</t>
  </si>
  <si>
    <t>23,74 "zeminou z výkopu</t>
  </si>
  <si>
    <t>94,95 "náhrada zeminou vhodnou ke zhut.,případně kam. drc. frakce 0-63</t>
  </si>
  <si>
    <t>692508828</t>
  </si>
  <si>
    <t>94,95*2,0</t>
  </si>
  <si>
    <t>-1071709813</t>
  </si>
  <si>
    <t>-2118465939</t>
  </si>
  <si>
    <t>25,09</t>
  </si>
  <si>
    <t>-1293289534</t>
  </si>
  <si>
    <t>25,09*2 'Přepočtené koeficientem množství</t>
  </si>
  <si>
    <t>-1602960355</t>
  </si>
  <si>
    <t>-343658197</t>
  </si>
  <si>
    <t>94,60"dle tabulky kubatur</t>
  </si>
  <si>
    <t>1095349541</t>
  </si>
  <si>
    <t>15,61</t>
  </si>
  <si>
    <t>-1739369707</t>
  </si>
  <si>
    <t>-1654151789</t>
  </si>
  <si>
    <t>-2030547590</t>
  </si>
  <si>
    <t>93,6*1,1</t>
  </si>
  <si>
    <t>-1151810543</t>
  </si>
  <si>
    <t>-1619525569</t>
  </si>
  <si>
    <t>1,0*1,1</t>
  </si>
  <si>
    <t>-1064607108</t>
  </si>
  <si>
    <t>967269816</t>
  </si>
  <si>
    <t>-437713482</t>
  </si>
  <si>
    <t>56066460</t>
  </si>
  <si>
    <t>1,0*(1,1+0,25+0,25)</t>
  </si>
  <si>
    <t>-159700522</t>
  </si>
  <si>
    <t>136952600</t>
  </si>
  <si>
    <t>výkres D.6.4</t>
  </si>
  <si>
    <t>94,6</t>
  </si>
  <si>
    <t>-180964837</t>
  </si>
  <si>
    <t>2026932073</t>
  </si>
  <si>
    <t>1648615191</t>
  </si>
  <si>
    <t>-58858954</t>
  </si>
  <si>
    <t>12,0</t>
  </si>
  <si>
    <t>-1472290640</t>
  </si>
  <si>
    <t>-1836289623</t>
  </si>
  <si>
    <t>6*1,0</t>
  </si>
  <si>
    <t>-738085597</t>
  </si>
  <si>
    <t>871251221-R</t>
  </si>
  <si>
    <t>Provizorní zakrytí vrchu zemní soupravy uzávěru</t>
  </si>
  <si>
    <t>865835184</t>
  </si>
  <si>
    <t>montáž včetně materiálu</t>
  </si>
  <si>
    <t>-např. sek PE 110 + záslepka</t>
  </si>
  <si>
    <t>19138580</t>
  </si>
  <si>
    <t>-48189929</t>
  </si>
  <si>
    <t>1313284515</t>
  </si>
  <si>
    <t>864299083</t>
  </si>
  <si>
    <t>-270329314</t>
  </si>
  <si>
    <t>-1585652058</t>
  </si>
  <si>
    <t>-1672070049</t>
  </si>
  <si>
    <t>-310700419</t>
  </si>
  <si>
    <t>-777037505</t>
  </si>
  <si>
    <t>763171327</t>
  </si>
  <si>
    <t>-218189101</t>
  </si>
  <si>
    <t>-514202314</t>
  </si>
  <si>
    <t>-2087690302</t>
  </si>
  <si>
    <t>1387239759</t>
  </si>
  <si>
    <t>-1202076042</t>
  </si>
  <si>
    <t>-1065639131</t>
  </si>
  <si>
    <t>-785199587</t>
  </si>
  <si>
    <t>2*94,6+2*1,1</t>
  </si>
  <si>
    <t>-1939935244</t>
  </si>
  <si>
    <t>1007939063</t>
  </si>
  <si>
    <t>-1188421501</t>
  </si>
  <si>
    <t>104,56*0,384 "dle položky frézování živičného krytu tl. 150 mm</t>
  </si>
  <si>
    <t>716693905</t>
  </si>
  <si>
    <t>8999905.R1</t>
  </si>
  <si>
    <t>Zkouška průchodnosti potrubí do DN 80</t>
  </si>
  <si>
    <t>1817389588</t>
  </si>
  <si>
    <t>1172261885</t>
  </si>
  <si>
    <t>OST001</t>
  </si>
  <si>
    <t>727928967</t>
  </si>
  <si>
    <t>domovní šoupátko na provizorní přípojce DN 25 - 7 ks</t>
  </si>
  <si>
    <t>5 - SO 05 Ulice Tyršova</t>
  </si>
  <si>
    <t>5.1 - SO 5.1 Stoka AA-1</t>
  </si>
  <si>
    <t>1189425897</t>
  </si>
  <si>
    <t>235,2*1,42"místní asf</t>
  </si>
  <si>
    <t>5,5*1,42"místní asf</t>
  </si>
  <si>
    <t>74,16*1,25</t>
  </si>
  <si>
    <t>3,2*1,25</t>
  </si>
  <si>
    <t>1825072987</t>
  </si>
  <si>
    <t>18,5*(0,25+0,25)</t>
  </si>
  <si>
    <t>17,5 "pro š 2274, změřeno digitálně</t>
  </si>
  <si>
    <t>-663879244</t>
  </si>
  <si>
    <t>227,5 "u chodníku</t>
  </si>
  <si>
    <t>1242025317</t>
  </si>
  <si>
    <t>60,0</t>
  </si>
  <si>
    <t>115101203-R</t>
  </si>
  <si>
    <t>Čerpání odpadní vody na dopravní výšku do 10 m s uvažovaným průměrným přítokem přes 1 000 do 2 000 l/min</t>
  </si>
  <si>
    <t>231068658</t>
  </si>
  <si>
    <t>Poznámka k položce:
Předpoklad rychlosti výstavby 5,0 m/den. Skutečnost ověřit na stavbě během provádění.</t>
  </si>
  <si>
    <t>přečerpávání splašků po dobu výstavby</t>
  </si>
  <si>
    <t>včetně vyplnění otvorů těsnícími vaky</t>
  </si>
  <si>
    <t>309,36/5,0*24</t>
  </si>
  <si>
    <t>(5,5+3,2)/5,0*24</t>
  </si>
  <si>
    <t>987566471</t>
  </si>
  <si>
    <t>(19+2)*1,42</t>
  </si>
  <si>
    <t>(3+2)*1,25</t>
  </si>
  <si>
    <t>1012157524</t>
  </si>
  <si>
    <t>14*1,42</t>
  </si>
  <si>
    <t>2*1,25</t>
  </si>
  <si>
    <t>-574411042</t>
  </si>
  <si>
    <t>(19+14+2)*2*0,5*1,42*2,38</t>
  </si>
  <si>
    <t>(3+2+2)*2*0,5*1,25*2,38</t>
  </si>
  <si>
    <t>618073976</t>
  </si>
  <si>
    <t>výkres D.2.1., D.4.1</t>
  </si>
  <si>
    <t>235,2*1,42*0,6</t>
  </si>
  <si>
    <t>74,16*1,25*0,6</t>
  </si>
  <si>
    <t>5,5*1,42*0,6</t>
  </si>
  <si>
    <t>3,2*1,25*0,6</t>
  </si>
  <si>
    <t>-1216569325</t>
  </si>
  <si>
    <t>902,46</t>
  </si>
  <si>
    <t>-263,096 "odečet tř. 1 a 2</t>
  </si>
  <si>
    <t>235,2*1,42*0,1+235,2*0,35*0,1</t>
  </si>
  <si>
    <t>74,16*1,25*0,1+74,16*0,35*0,1</t>
  </si>
  <si>
    <t>5,5*1,42*1,6</t>
  </si>
  <si>
    <t>3,2*1,25*1,3</t>
  </si>
  <si>
    <t>5,5*1,42*0,1+5,5*0,35*0,1</t>
  </si>
  <si>
    <t>3,2*1,25*0,1+3,2*0,35*0,1</t>
  </si>
  <si>
    <t>-2008408324</t>
  </si>
  <si>
    <t>712,042*0,3 'Přepočtené koeficientem množství</t>
  </si>
  <si>
    <t>-250687440</t>
  </si>
  <si>
    <t>1474,79</t>
  </si>
  <si>
    <t>2*(5,5*3,2)*2,3</t>
  </si>
  <si>
    <t>1911023609</t>
  </si>
  <si>
    <t>1555,75 "dle pol. osazení</t>
  </si>
  <si>
    <t>1420181330</t>
  </si>
  <si>
    <t>(263,096+712,042)*0,5</t>
  </si>
  <si>
    <t>-473275208</t>
  </si>
  <si>
    <t>102,74 "zemina pro zpětný zásyp rýhy</t>
  </si>
  <si>
    <t>9,246 "zemina pro zpětný zásyp rýhy</t>
  </si>
  <si>
    <t>podkladní vrstvy komunikace pro provizorní povrch</t>
  </si>
  <si>
    <t>235,2*1,42*0,25 "místní asf</t>
  </si>
  <si>
    <t>74,16*1,25*0,25</t>
  </si>
  <si>
    <t>5,5*1,42*0,25</t>
  </si>
  <si>
    <t>3,2*1,25*0,25</t>
  </si>
  <si>
    <t>2084879627</t>
  </si>
  <si>
    <t>263,096+712,042 "výkop</t>
  </si>
  <si>
    <t>-102,74 "zpětný zásyp zeminou z výkopu</t>
  </si>
  <si>
    <t>7,068+19,182 "výkop</t>
  </si>
  <si>
    <t>-9,246 "zpětný zásyp zeminou z výkopu</t>
  </si>
  <si>
    <t>-920867009</t>
  </si>
  <si>
    <t>102,74 "zeminou z výkopu</t>
  </si>
  <si>
    <t>410,97 "náhrada zeminou vhodnou ke zhut.,případně kam. drc. frakce 0-63</t>
  </si>
  <si>
    <t>7,068+19,182*0,2</t>
  </si>
  <si>
    <t>-3,2*1,25*(0,1*0,35+0,3)*0,2</t>
  </si>
  <si>
    <t>-5,5*1,42*(0,49+0,1+0,3)*0,2</t>
  </si>
  <si>
    <t>7,068+19,182*0,8</t>
  </si>
  <si>
    <t>-3,2*1,25*(0,1*0,35+0,3)*0,8</t>
  </si>
  <si>
    <t>-5,5*1,42*(0,49+0,1+0,3)*0,8</t>
  </si>
  <si>
    <t>-2092506476</t>
  </si>
  <si>
    <t>410,97*2,0</t>
  </si>
  <si>
    <t>15,781*2,0</t>
  </si>
  <si>
    <t>-1496054452</t>
  </si>
  <si>
    <t>102,74+9,246</t>
  </si>
  <si>
    <t>-1358664816</t>
  </si>
  <si>
    <t>265,01</t>
  </si>
  <si>
    <t>-36,189 "sedlové lože</t>
  </si>
  <si>
    <t>5,5*1,42*(0,49+0,3) "obsyp</t>
  </si>
  <si>
    <t>-5,5*PI*0,29*0,29 "potrubí</t>
  </si>
  <si>
    <t>-0,669 "sedlové lože</t>
  </si>
  <si>
    <t>3,2*1,25*(0,34+0,3) "obsyp</t>
  </si>
  <si>
    <t>-5,5*PI*0,17*0,17 "potrubí</t>
  </si>
  <si>
    <t>-0,349 "sedlové lože</t>
  </si>
  <si>
    <t>2*0,5*1,25*(0,44+0,3)</t>
  </si>
  <si>
    <t>-2*PI*0,22*0,22*0,5</t>
  </si>
  <si>
    <t>0,5*1,25*(0,3+0,3)</t>
  </si>
  <si>
    <t>-0,5*PI*0,15*0,15</t>
  </si>
  <si>
    <t>-1544427550</t>
  </si>
  <si>
    <t>235,694*2 'Přepočtené koeficientem množství</t>
  </si>
  <si>
    <t>-1377288403</t>
  </si>
  <si>
    <t>-2091174054</t>
  </si>
  <si>
    <t>309,36+5,5+3,2</t>
  </si>
  <si>
    <t>654957696</t>
  </si>
  <si>
    <t>(PI*231,87*(0,28*0,28-0,2*0,2)) "potrubí DN 400</t>
  </si>
  <si>
    <t>(PI*5,5*(0,28*0,28-0,2*0,2)) "potrubí DN 400</t>
  </si>
  <si>
    <t>(PI*73,86*(0,22*0,22-0,15*0,15)) "potrubí DN 300</t>
  </si>
  <si>
    <t>(PI*3,2*(0,22*0,22-0,15*0,15)) "potrubí DN 300</t>
  </si>
  <si>
    <t>5*4*1,0*0,2*1,8+5*1,4*1,4*0,3 "šachty</t>
  </si>
  <si>
    <t>-206974447</t>
  </si>
  <si>
    <t>-1407656223</t>
  </si>
  <si>
    <t>6*2*0,6*1,42*0,1</t>
  </si>
  <si>
    <t>1*0,6*1,42*0,1</t>
  </si>
  <si>
    <t>2*2*0,6*1,25*0,1</t>
  </si>
  <si>
    <t>1*0,6*1,25*0,1</t>
  </si>
  <si>
    <t>3*0,5*1,25*0,1</t>
  </si>
  <si>
    <t>139426026</t>
  </si>
  <si>
    <t>2+4+8</t>
  </si>
  <si>
    <t>114972425</t>
  </si>
  <si>
    <t>-1723189090</t>
  </si>
  <si>
    <t>-780158050</t>
  </si>
  <si>
    <t>-778692098</t>
  </si>
  <si>
    <t>469612523</t>
  </si>
  <si>
    <t>-111908708</t>
  </si>
  <si>
    <t>pod potrubí</t>
  </si>
  <si>
    <t>41,48 "dle tabulky kubatur</t>
  </si>
  <si>
    <t>5,5*1,42*0,1</t>
  </si>
  <si>
    <t>3,2*1,25*0,1</t>
  </si>
  <si>
    <t>7*PI*0,8*0,8*0,1</t>
  </si>
  <si>
    <t>1*2,2*2,5*0,1</t>
  </si>
  <si>
    <t>-626369474</t>
  </si>
  <si>
    <t>výkres D.3.1.1.</t>
  </si>
  <si>
    <t>(235,2-(6*1,0+12*0,6))*(0,49+0,25+0,25)*0,13</t>
  </si>
  <si>
    <t>(74,16-(2*1,0+4*0,6))*(0,34+0,25+0,25)*0,13</t>
  </si>
  <si>
    <t>5,2*(0,49+0,25+0,25)*0,13</t>
  </si>
  <si>
    <t>3,2*(0,34+0,25+0,25)*0,13</t>
  </si>
  <si>
    <t>-1291092191</t>
  </si>
  <si>
    <t>235,2*1,42*0,25"místní asf</t>
  </si>
  <si>
    <t>-2019671846</t>
  </si>
  <si>
    <t>1061115792</t>
  </si>
  <si>
    <t>18,5*1,25</t>
  </si>
  <si>
    <t>13,6 "pro š 2274, změřeno digitálně</t>
  </si>
  <si>
    <t>-625838330</t>
  </si>
  <si>
    <t>-1232902713</t>
  </si>
  <si>
    <t>-138907682</t>
  </si>
  <si>
    <t>-48276893</t>
  </si>
  <si>
    <t>18,5*(1,25+0,25+0,25)</t>
  </si>
  <si>
    <t>1921996524</t>
  </si>
  <si>
    <t>812372121</t>
  </si>
  <si>
    <t>Montáž potrubí z trub betonových hrdlových v otevřeném výkopu ve sklonu do 20 % z trub těsněných pryžovými kroužky DN 300</t>
  </si>
  <si>
    <t>-1133396597</t>
  </si>
  <si>
    <t>2*0,5</t>
  </si>
  <si>
    <t>59223020</t>
  </si>
  <si>
    <t>trouba betonová se zabudovaným těsnením D 30x250x6 cm</t>
  </si>
  <si>
    <t>-1963467231</t>
  </si>
  <si>
    <t>812372121-R</t>
  </si>
  <si>
    <t>-883220208</t>
  </si>
  <si>
    <t>1858749582</t>
  </si>
  <si>
    <t>47*2,0</t>
  </si>
  <si>
    <t>-1784436542</t>
  </si>
  <si>
    <t>-369877476</t>
  </si>
  <si>
    <t>456130348</t>
  </si>
  <si>
    <t>5*2,0</t>
  </si>
  <si>
    <t>5971070320</t>
  </si>
  <si>
    <t>trouba kameninová glazovaná DN 200mm L2,50m spojovací systém F,C Třida 160</t>
  </si>
  <si>
    <t>289999385</t>
  </si>
  <si>
    <t>-428230517</t>
  </si>
  <si>
    <t>851032530</t>
  </si>
  <si>
    <t>5971070225</t>
  </si>
  <si>
    <t>trouba kameninová glazovaná DN 250mm L2,50m spojovací systém C Třida 160</t>
  </si>
  <si>
    <t>-714823751</t>
  </si>
  <si>
    <t>908040916</t>
  </si>
  <si>
    <t>74,16</t>
  </si>
  <si>
    <t>-2*1,0 "odečet šachet</t>
  </si>
  <si>
    <t>3,2</t>
  </si>
  <si>
    <t>1535132303</t>
  </si>
  <si>
    <t>75,36-(4*0,6)</t>
  </si>
  <si>
    <t>3,2-0,6</t>
  </si>
  <si>
    <t>1296557179</t>
  </si>
  <si>
    <t>59710003</t>
  </si>
  <si>
    <t>trouba kameninová glazovaná zkrácená DN 300</t>
  </si>
  <si>
    <t>1505325272</t>
  </si>
  <si>
    <t>3*0,6</t>
  </si>
  <si>
    <t>831392121</t>
  </si>
  <si>
    <t>Montáž potrubí z trub kameninových hrdlových s integrovaným těsněním v otevřeném výkopu ve sklonu do 20 % DN 400</t>
  </si>
  <si>
    <t>-709218879</t>
  </si>
  <si>
    <t>235,2</t>
  </si>
  <si>
    <t>-6*1,0 "odečet šachet</t>
  </si>
  <si>
    <t>5,5</t>
  </si>
  <si>
    <t>RB0004016C25</t>
  </si>
  <si>
    <t>trouba kameninová glazovaná DN400mm L2,50m spojovací systém C Třída 160</t>
  </si>
  <si>
    <t>-1553481278</t>
  </si>
  <si>
    <t>229,57-12*0,6</t>
  </si>
  <si>
    <t>5,5-0,6</t>
  </si>
  <si>
    <t>59710011</t>
  </si>
  <si>
    <t>trouba kameninová glazovaná zkrácená bez hrdla DN 400mm L 60(75)cm třída 160 spojovací systém C</t>
  </si>
  <si>
    <t>-2127516736</t>
  </si>
  <si>
    <t>6*0,6</t>
  </si>
  <si>
    <t>59710004</t>
  </si>
  <si>
    <t>trouba kameninová glazovaná zkrácená DN400mm L60(75)cm třída 160 spojovací systém C</t>
  </si>
  <si>
    <t>1228683483</t>
  </si>
  <si>
    <t>7*0,6</t>
  </si>
  <si>
    <t>623334622</t>
  </si>
  <si>
    <t>47+47+47</t>
  </si>
  <si>
    <t>-1634825658</t>
  </si>
  <si>
    <t>1685430591</t>
  </si>
  <si>
    <t>-665467879</t>
  </si>
  <si>
    <t>837352221</t>
  </si>
  <si>
    <t>Montáž kameninových tvarovek na potrubí z trub kameninových v otevřeném výkopu s integrovaným těsněním jednoosých DN 200</t>
  </si>
  <si>
    <t>-435091668</t>
  </si>
  <si>
    <t>5+5+5</t>
  </si>
  <si>
    <t>59710946</t>
  </si>
  <si>
    <t>koleno kameninové glazované DN 200 15° spojovací systém F tř. 160</t>
  </si>
  <si>
    <t>-993045933</t>
  </si>
  <si>
    <t>59710966</t>
  </si>
  <si>
    <t>koleno kameninové glazované DN 200 30° spojovací systém F tř. 160</t>
  </si>
  <si>
    <t>-464886342</t>
  </si>
  <si>
    <t>59711853</t>
  </si>
  <si>
    <t>ucpávka kameninová glazovaná DN 200mm spojovací systém F, tř.160</t>
  </si>
  <si>
    <t>769164908</t>
  </si>
  <si>
    <t>837371221</t>
  </si>
  <si>
    <t>Montáž kameninových tvarovek na potrubí z trub kameninových v otevřeném výkopu s integrovaným těsněním odbočných DN 300</t>
  </si>
  <si>
    <t>-1193516232</t>
  </si>
  <si>
    <t>59711770</t>
  </si>
  <si>
    <t>odbočka kameninová glazovaná jednoduchá kolmá DN 300/150 L50cm spojovací systém C/F tř.160/-</t>
  </si>
  <si>
    <t>142864719</t>
  </si>
  <si>
    <t>837372221</t>
  </si>
  <si>
    <t>Montáž kameninových tvarovek na potrubí z trub kameninových v otevřeném výkopu s integrovaným těsněním jednoosých DN 300</t>
  </si>
  <si>
    <t>417251981</t>
  </si>
  <si>
    <t>BB0003016C3015</t>
  </si>
  <si>
    <t>koleno kameninové glazované DN300mm 15° spojovací systém C tř. 160</t>
  </si>
  <si>
    <t>-1577117853</t>
  </si>
  <si>
    <t>877315211</t>
  </si>
  <si>
    <t>Montáž tvarovek na kanalizačním potrubí z trub z plastu z tvrdého PVC nebo z polypropylenu v otevřeném výkopu jednoosých DN 150</t>
  </si>
  <si>
    <t>1486767734</t>
  </si>
  <si>
    <t>2861740715</t>
  </si>
  <si>
    <t>Napojovací sedlo DN 150</t>
  </si>
  <si>
    <t>1555677354</t>
  </si>
  <si>
    <t>76</t>
  </si>
  <si>
    <t>892372121</t>
  </si>
  <si>
    <t>Tlakové zkoušky vzduchem těsnícími vaky ucpávkovými DN 300</t>
  </si>
  <si>
    <t>72710046</t>
  </si>
  <si>
    <t>77</t>
  </si>
  <si>
    <t>892392121</t>
  </si>
  <si>
    <t>Tlakové zkoušky vzduchem těsnícími vaky ucpávkovými DN 400</t>
  </si>
  <si>
    <t>-1985504030</t>
  </si>
  <si>
    <t>78</t>
  </si>
  <si>
    <t>1741421520</t>
  </si>
  <si>
    <t>5+5+1</t>
  </si>
  <si>
    <t>79</t>
  </si>
  <si>
    <t>-2042558638</t>
  </si>
  <si>
    <t>80</t>
  </si>
  <si>
    <t>-1628924542</t>
  </si>
  <si>
    <t>81</t>
  </si>
  <si>
    <t>59224052</t>
  </si>
  <si>
    <t>skruž pro kanalizační šachty se zabudovanými stupadly 100 x 100 x 12 cm</t>
  </si>
  <si>
    <t>504088024</t>
  </si>
  <si>
    <t>82</t>
  </si>
  <si>
    <t>-1726959029</t>
  </si>
  <si>
    <t>83</t>
  </si>
  <si>
    <t>220648409</t>
  </si>
  <si>
    <t>84</t>
  </si>
  <si>
    <t>-1810711341</t>
  </si>
  <si>
    <t>2+4+1</t>
  </si>
  <si>
    <t>výkres D.2,4.d</t>
  </si>
  <si>
    <t>85</t>
  </si>
  <si>
    <t>1624102512</t>
  </si>
  <si>
    <t>86</t>
  </si>
  <si>
    <t>-856067743</t>
  </si>
  <si>
    <t>87</t>
  </si>
  <si>
    <t>592002</t>
  </si>
  <si>
    <t>Prefabrikáty pro vstupní šachty a drenážní šachtice (betonové a železobetonové) šachty pro odpadní kanály a potrubí uložená v zemi dno šachty kanalizační přímé,atypická prefa šachta "2274</t>
  </si>
  <si>
    <t>864144106</t>
  </si>
  <si>
    <t>včetně kynety  a obkladu kynety a nástupnice z čediče proti agresivnímu prostředí</t>
  </si>
  <si>
    <t>1 "2274</t>
  </si>
  <si>
    <t>88</t>
  </si>
  <si>
    <t>-2086148186</t>
  </si>
  <si>
    <t>89</t>
  </si>
  <si>
    <t>592003</t>
  </si>
  <si>
    <t>Prefabrikáty pro vstupní šachty a drenážní šachtice (betonové a železobetonové) šachty pro odpadní kanály a potrubí uložená v zemi zákrytová deska šachty kanalizační přímé, atypická zákrytová deska šachta Š 2274</t>
  </si>
  <si>
    <t>-728277555</t>
  </si>
  <si>
    <t>90</t>
  </si>
  <si>
    <t>1511255425</t>
  </si>
  <si>
    <t>91</t>
  </si>
  <si>
    <t>-1320453723</t>
  </si>
  <si>
    <t>7+1</t>
  </si>
  <si>
    <t>92</t>
  </si>
  <si>
    <t>5524103102</t>
  </si>
  <si>
    <t>Kanalizační poklop litinový, rám samonivelační, s logem provozovatele,  D 400 s odvětráním</t>
  </si>
  <si>
    <t>-575935560</t>
  </si>
  <si>
    <t>93</t>
  </si>
  <si>
    <t>60037111</t>
  </si>
  <si>
    <t>94</t>
  </si>
  <si>
    <t>596320862</t>
  </si>
  <si>
    <t>95</t>
  </si>
  <si>
    <t>-786201670</t>
  </si>
  <si>
    <t>2*309,36+1,25+1,42</t>
  </si>
  <si>
    <t>96</t>
  </si>
  <si>
    <t>284337494</t>
  </si>
  <si>
    <t>97</t>
  </si>
  <si>
    <t>-433518092</t>
  </si>
  <si>
    <t>98</t>
  </si>
  <si>
    <t>977151124</t>
  </si>
  <si>
    <t>Jádrové vrty diamantovými korunkami do stavebních materiálů (železobetonu, betonu, cihel, obkladů, dlažeb, kamene) průměru přes 150 do 180 mm</t>
  </si>
  <si>
    <t>1394928643</t>
  </si>
  <si>
    <t>41*0,04</t>
  </si>
  <si>
    <t>99</t>
  </si>
  <si>
    <t>-1882688310</t>
  </si>
  <si>
    <t>465,244*0,384 "dle položky frézování živičného krytu tl. 150 mm</t>
  </si>
  <si>
    <t>45,046*2,2 "dle položky bourání šachet</t>
  </si>
  <si>
    <t>100</t>
  </si>
  <si>
    <t>1346685122</t>
  </si>
  <si>
    <t>5.2 - SO 5.2.1 Vodovodní řad 5 - etapa 1</t>
  </si>
  <si>
    <t>1470767594</t>
  </si>
  <si>
    <t>výkres D.5.1.</t>
  </si>
  <si>
    <t>308,09*1,1"místní asf</t>
  </si>
  <si>
    <t>-1529136857</t>
  </si>
  <si>
    <t>308,09*1,1 "místní asf</t>
  </si>
  <si>
    <t>5,2*(0,25+0,25)</t>
  </si>
  <si>
    <t>1103868203</t>
  </si>
  <si>
    <t>140,0</t>
  </si>
  <si>
    <t>-241985348</t>
  </si>
  <si>
    <t>výkres D.3.1</t>
  </si>
  <si>
    <t>14*1,10</t>
  </si>
  <si>
    <t>321209878</t>
  </si>
  <si>
    <t>16*1,10</t>
  </si>
  <si>
    <t>1993881927</t>
  </si>
  <si>
    <t>(14+16)*2*0,5*1,10*1,88</t>
  </si>
  <si>
    <t>132101204</t>
  </si>
  <si>
    <t>Hloubení zapažených i nezapažených rýh šířky přes 600 do 2 000 mm s urovnáním dna do předepsaného profilu a spádu v horninách tř. 1 a 2 přes 5 000 m3</t>
  </si>
  <si>
    <t>1027294599</t>
  </si>
  <si>
    <t>výkres D.3.1., D.5.1</t>
  </si>
  <si>
    <t>308,09*1,10*0,6</t>
  </si>
  <si>
    <t>132201204</t>
  </si>
  <si>
    <t>Hloubení zapažených i nezapažených rýh šířky přes 600 do 2 000 mm s urovnáním dna do předepsaného profilu a spádu v hornině tř. 3 přes 5 000 m3</t>
  </si>
  <si>
    <t>-630344951</t>
  </si>
  <si>
    <t>500,05</t>
  </si>
  <si>
    <t>-203,339 "odečet tř. 1 a 2</t>
  </si>
  <si>
    <t>308,09*1,10*0,1+308,09*0,35*0,1</t>
  </si>
  <si>
    <t>1974633360</t>
  </si>
  <si>
    <t>341,384*0,3 'Přepočtené koeficientem množství</t>
  </si>
  <si>
    <t>-1616609771</t>
  </si>
  <si>
    <t>1155,66</t>
  </si>
  <si>
    <t>1720088665</t>
  </si>
  <si>
    <t>1155,66 "dle pol. osazení</t>
  </si>
  <si>
    <t>1488321379</t>
  </si>
  <si>
    <t>(203,339+341,384)*0,5</t>
  </si>
  <si>
    <t>221624160</t>
  </si>
  <si>
    <t>72,09 "zemina pro zpětný zásyp rýhy</t>
  </si>
  <si>
    <t>308,09*1,1*0,25 "podkladní vrstvy komunikace pro provizorní povrch</t>
  </si>
  <si>
    <t>1499145097</t>
  </si>
  <si>
    <t>203,339+341,384"výkop</t>
  </si>
  <si>
    <t>-72,09 "zpětný zásyp zeminou z výkopu</t>
  </si>
  <si>
    <t>29102248</t>
  </si>
  <si>
    <t>72,09 "zeminou z výkopu</t>
  </si>
  <si>
    <t>288,34 "náhrada zeminou vhodnou ke zhut.,případně kam. drc. frakce 0-63</t>
  </si>
  <si>
    <t>653534145</t>
  </si>
  <si>
    <t>288,34*2,0</t>
  </si>
  <si>
    <t>651631298</t>
  </si>
  <si>
    <t>-766967187</t>
  </si>
  <si>
    <t>85,76</t>
  </si>
  <si>
    <t>1578641951</t>
  </si>
  <si>
    <t>85,76*2 'Přepočtené koeficientem množství</t>
  </si>
  <si>
    <t>-1079735499</t>
  </si>
  <si>
    <t>406232701</t>
  </si>
  <si>
    <t>451541111</t>
  </si>
  <si>
    <t>Lože pod potrubí, stoky a drobné objekty v otevřeném výkopu ze štěrkodrtě 0-63 mm</t>
  </si>
  <si>
    <t>719467003</t>
  </si>
  <si>
    <t>hydrantová drenáž</t>
  </si>
  <si>
    <t>-1194955724</t>
  </si>
  <si>
    <t>50,83</t>
  </si>
  <si>
    <t>235450479</t>
  </si>
  <si>
    <t>1561981772</t>
  </si>
  <si>
    <t>-97201237</t>
  </si>
  <si>
    <t>výkres D.6.1</t>
  </si>
  <si>
    <t>4*0,2*0,8*0,25 "OB 1</t>
  </si>
  <si>
    <t>2*0,25*0,3*0,3 "OB 2</t>
  </si>
  <si>
    <t>4*0,3*0,55*0,4 "OB 3</t>
  </si>
  <si>
    <t>-1311095661</t>
  </si>
  <si>
    <t>308,09*1,1</t>
  </si>
  <si>
    <t>866562549</t>
  </si>
  <si>
    <t>-1674736425</t>
  </si>
  <si>
    <t>5,2*1,1</t>
  </si>
  <si>
    <t>1018696920</t>
  </si>
  <si>
    <t>140411197</t>
  </si>
  <si>
    <t>52310510</t>
  </si>
  <si>
    <t>-1898349371</t>
  </si>
  <si>
    <t>5,2*(1,1+0,25+0,25)</t>
  </si>
  <si>
    <t>465540885</t>
  </si>
  <si>
    <t>857241131-R</t>
  </si>
  <si>
    <t>Montáž litinových tvarovek na potrubí litinovém tlakovém jednoosých na potrubí z trub hrdlových v otevřeném výkopu, kanálu nebo v šachtě s integrovaným těsněním DN 50</t>
  </si>
  <si>
    <t>1283256870</t>
  </si>
  <si>
    <t>HWL.550005006316</t>
  </si>
  <si>
    <t>PŘÍRUBA ISO 50/63</t>
  </si>
  <si>
    <t>1079822723</t>
  </si>
  <si>
    <t>1707925676</t>
  </si>
  <si>
    <t>7,7</t>
  </si>
  <si>
    <t>503859672</t>
  </si>
  <si>
    <t>384729802</t>
  </si>
  <si>
    <t>1350625080</t>
  </si>
  <si>
    <t>857242122</t>
  </si>
  <si>
    <t>Montáž litinových tvarovek na potrubí litinovém tlakovém jednoosých na potrubí z trub přírubových v otevřeném výkopu, kanálu nebo v šachtě DN 80</t>
  </si>
  <si>
    <t>-353391967</t>
  </si>
  <si>
    <t>1+2+1</t>
  </si>
  <si>
    <t>855008005016</t>
  </si>
  <si>
    <t>TVAROVKA REDUKČNÍ FFR 80-50</t>
  </si>
  <si>
    <t>29873491</t>
  </si>
  <si>
    <t>505008020016</t>
  </si>
  <si>
    <t>KOLENO PATNÍ PŘÍRUBOVÉ DLOUHÉ 80</t>
  </si>
  <si>
    <t>-11667653</t>
  </si>
  <si>
    <t>810008000216</t>
  </si>
  <si>
    <t>PŘÍRUBA VNITŘNÍ ZÁVIT 80-2"</t>
  </si>
  <si>
    <t>1537210105</t>
  </si>
  <si>
    <t>857244122</t>
  </si>
  <si>
    <t>Montáž litinových tvarovek na potrubí litinovém tlakovém odbočných na potrubí z trub přírubových v otevřeném výkopu, kanálu nebo v šachtě DN 80</t>
  </si>
  <si>
    <t>-600030783</t>
  </si>
  <si>
    <t>851008008016</t>
  </si>
  <si>
    <t>TVAROVKA T KUS 80-80</t>
  </si>
  <si>
    <t>-999861983</t>
  </si>
  <si>
    <t>-1919216623</t>
  </si>
  <si>
    <t>43009009016R1</t>
  </si>
  <si>
    <t>originální spojka waga DN 80/63</t>
  </si>
  <si>
    <t>-1497740484</t>
  </si>
  <si>
    <t>857251151</t>
  </si>
  <si>
    <t>Montáž litinových tvarovek na potrubí litinovém tlakovém jednoosých na potrubí z trub hrdlových v otevřeném výkopu, kanálu nebo v šachtě s přírubovým koncem vnějšího průměru DE 90</t>
  </si>
  <si>
    <t>205112438</t>
  </si>
  <si>
    <t>55251186</t>
  </si>
  <si>
    <t>tvarovka přírubová s hrdlem  E, PN 10-16, DN90/ příruba DN80</t>
  </si>
  <si>
    <t>1700480301</t>
  </si>
  <si>
    <t>857261131</t>
  </si>
  <si>
    <t>Montáž litinových tvarovek na potrubí litinovém tlakovém jednoosých na potrubí z trub hrdlových v otevřeném výkopu, kanálu nebo v šachtě s integrovaným těsněním DN 100</t>
  </si>
  <si>
    <t>1255925332</t>
  </si>
  <si>
    <t>55253941</t>
  </si>
  <si>
    <t>koleno hrdlové z tvárné litiny,práškový epoxid, tl.250µm MMK-kus DN 100-45°</t>
  </si>
  <si>
    <t>-1518768256</t>
  </si>
  <si>
    <t>857261151</t>
  </si>
  <si>
    <t>Montáž litinových tvarovek na potrubí litinovém tlakovém jednoosých na potrubí z trub hrdlových v otevřeném výkopu, kanálu nebo v šachtě s přírubovým koncem vnějšího průměru DE 110</t>
  </si>
  <si>
    <t>924900545</t>
  </si>
  <si>
    <t>55251187</t>
  </si>
  <si>
    <t>tvarovka přírubová s hrdlem  E, PN 10-16, DN110/ příruba DN100</t>
  </si>
  <si>
    <t>-1840359013</t>
  </si>
  <si>
    <t>857262122</t>
  </si>
  <si>
    <t>Montáž litinových tvarovek na potrubí litinovém tlakovém jednoosých na potrubí z trub přírubových v otevřeném výkopu, kanálu nebo v šachtě DN 100</t>
  </si>
  <si>
    <t>1776462928</t>
  </si>
  <si>
    <t>3+1+1+1+2</t>
  </si>
  <si>
    <t>855010008016</t>
  </si>
  <si>
    <t>TVAROVKA REDUKČNÍ FFR 100-80</t>
  </si>
  <si>
    <t>-219788540</t>
  </si>
  <si>
    <t>850010000016</t>
  </si>
  <si>
    <t>TVAROVKA FF KUS 100/1000</t>
  </si>
  <si>
    <t>-245267262</t>
  </si>
  <si>
    <t>810010000216</t>
  </si>
  <si>
    <t>PŘÍRUBA VNITŘNÍ ZÁVIT 100-2"</t>
  </si>
  <si>
    <t>-406964658</t>
  </si>
  <si>
    <t>760210011816</t>
  </si>
  <si>
    <t>PŘÍRUBA - JIŠTĚNÁ - LITINA 100/118 Č.7602</t>
  </si>
  <si>
    <t>509829222</t>
  </si>
  <si>
    <t>28653083</t>
  </si>
  <si>
    <t>vložka přechodová PE/mosaz pro vodovodní potrubí PN 16 plyn PN 10 vnější závit 63-2"</t>
  </si>
  <si>
    <t>1773011925</t>
  </si>
  <si>
    <t>857264122</t>
  </si>
  <si>
    <t>Montáž litinových tvarovek na potrubí litinovém tlakovém odbočných na potrubí z trub přírubových v otevřeném výkopu, kanálu nebo v šachtě DN 100</t>
  </si>
  <si>
    <t>-1239637480</t>
  </si>
  <si>
    <t>851010008016</t>
  </si>
  <si>
    <t>TVAROVKA T KUS 100-80</t>
  </si>
  <si>
    <t>107697961</t>
  </si>
  <si>
    <t>852010000016</t>
  </si>
  <si>
    <t>TVAROVKY TT KUS 100 L=400</t>
  </si>
  <si>
    <t>819637181</t>
  </si>
  <si>
    <t>1191679001</t>
  </si>
  <si>
    <t>46,5</t>
  </si>
  <si>
    <t>1014442433</t>
  </si>
  <si>
    <t>871211211</t>
  </si>
  <si>
    <t>Montáž vodovodního potrubí z plastů v otevřeném výkopu z polyetylenu PE 100 svařovaných elektrotvarovkou SDR 11/PN16 D 63 x 5,8 mm</t>
  </si>
  <si>
    <t>1874867288</t>
  </si>
  <si>
    <t>2,84</t>
  </si>
  <si>
    <t>28613598</t>
  </si>
  <si>
    <t>potrubí dvouvrstvé PE100 s 10% signalizační vrstvou SDR 11 63x5,8 dl 12m</t>
  </si>
  <si>
    <t>-1375719875</t>
  </si>
  <si>
    <t>-749327092</t>
  </si>
  <si>
    <t>22*1,0</t>
  </si>
  <si>
    <t>-1709373987</t>
  </si>
  <si>
    <t>-1486331669</t>
  </si>
  <si>
    <t>877211101</t>
  </si>
  <si>
    <t>Montáž tvarovek na vodovodním plastovém potrubí z polyetylenu PE 100 elektrotvarovek SDR 11/PN16 spojek, oblouků nebo redukcí d 63</t>
  </si>
  <si>
    <t>-1725104466</t>
  </si>
  <si>
    <t>28615972</t>
  </si>
  <si>
    <t>elektrospojka GF SDR 11 PE 100 PN 16 d 63</t>
  </si>
  <si>
    <t>-759992607</t>
  </si>
  <si>
    <t>877211110</t>
  </si>
  <si>
    <t>Montáž tvarovek na vodovodním plastovém potrubí z polyetylenu PE 100 elektrotvarovek SDR 11/PN16 kolen 22° nebo 45° d 63</t>
  </si>
  <si>
    <t>884888438</t>
  </si>
  <si>
    <t>28614946</t>
  </si>
  <si>
    <t>elektrokoleno 45° PE 100 PN 16 d 63</t>
  </si>
  <si>
    <t>-1100873786</t>
  </si>
  <si>
    <t>877261101</t>
  </si>
  <si>
    <t>Montáž tvarovek na vodovodním plastovém potrubí z polyetylenu PE 100 elektrotvarovek SDR 11/PN16 spojek, oblouků nebo redukcí d 110</t>
  </si>
  <si>
    <t>-500608928</t>
  </si>
  <si>
    <t>28615975</t>
  </si>
  <si>
    <t>elektrospojka SDR 11 PE 100 PN 16 d 110</t>
  </si>
  <si>
    <t>-723527363</t>
  </si>
  <si>
    <t>NCL.471104511</t>
  </si>
  <si>
    <t>FRIALEN - BE d110, PE100, SDR11, PN16, lemový nákružek, na tupo, dlouhý</t>
  </si>
  <si>
    <t>620184147</t>
  </si>
  <si>
    <t>NCL.1109010</t>
  </si>
  <si>
    <t xml:space="preserve">FRIALEN -  d110 / DN100 PN16, profilovaná  PP příruba s ocel.výztuhou,  (8xM16), </t>
  </si>
  <si>
    <t>766229422</t>
  </si>
  <si>
    <t>NCL.451106511</t>
  </si>
  <si>
    <t>FRIALEN - BR d110 / 63, PE100, SDR11, PN16, redukce, na tupo, dlouhá</t>
  </si>
  <si>
    <t>1778846137</t>
  </si>
  <si>
    <t>877261110</t>
  </si>
  <si>
    <t>Montáž tvarovek na vodovodním plastovém potrubí z polyetylenu PE 100 elektrotvarovek SDR 11/PN16 kolen 22° nebo 45° d 110</t>
  </si>
  <si>
    <t>-1999463774</t>
  </si>
  <si>
    <t>28614949</t>
  </si>
  <si>
    <t>elektrokoleno 45° PE 100 PN 16 d 110</t>
  </si>
  <si>
    <t>1976122722</t>
  </si>
  <si>
    <t>1511284172</t>
  </si>
  <si>
    <t>-903164218</t>
  </si>
  <si>
    <t>1011930603</t>
  </si>
  <si>
    <t>-236488519</t>
  </si>
  <si>
    <t>-654449258</t>
  </si>
  <si>
    <t>388959010</t>
  </si>
  <si>
    <t>891241112</t>
  </si>
  <si>
    <t>Montáž vodovodních armatur na potrubí šoupátek nebo klapek uzavíracích v otevřeném výkopu nebo v šachtách s osazením zemní soupravy (bez poklopů) DN 80</t>
  </si>
  <si>
    <t>651701890</t>
  </si>
  <si>
    <t>400108000016</t>
  </si>
  <si>
    <t>ŠOUPĚ PŘÍRUBOVÉ KRÁTKÉ E1 CZ 80</t>
  </si>
  <si>
    <t>-934870786</t>
  </si>
  <si>
    <t>950108000003</t>
  </si>
  <si>
    <t>SOUPRAVA ZEMNÍ TELESKOPICKÁ E1/A-1,3 -1,8 65-80 E1/80 A (1,3-1,8m)</t>
  </si>
  <si>
    <t>-1152687403</t>
  </si>
  <si>
    <t>891241222</t>
  </si>
  <si>
    <t>Montáž vodovodních armatur na potrubí šoupátek nebo klapek uzavíracích v šachtách s ručním kolečkem DN 80</t>
  </si>
  <si>
    <t>-1237228789</t>
  </si>
  <si>
    <t>materiál dodá VAK</t>
  </si>
  <si>
    <t>891241811-R</t>
  </si>
  <si>
    <t>Demontáž vodovodních armatur na potrubí šoupátek nebo hydrantů v otevřeném výkopu nebo v šachtách DN 80</t>
  </si>
  <si>
    <t>-2026955465</t>
  </si>
  <si>
    <t>8+4</t>
  </si>
  <si>
    <t>891247111</t>
  </si>
  <si>
    <t>Montáž vodovodních armatur na potrubí hydrantů podzemních (bez osazení poklopů) DN 80</t>
  </si>
  <si>
    <t>-1407535689</t>
  </si>
  <si>
    <t>42273589</t>
  </si>
  <si>
    <t>hydrant podzemní DN80 PN16 jednoduchý uzávěr, krycí hloubka 1000 mm</t>
  </si>
  <si>
    <t>-1458201108</t>
  </si>
  <si>
    <t>891261112</t>
  </si>
  <si>
    <t>Montáž vodovodních armatur na potrubí šoupátek nebo klapek uzavíracích v otevřeném výkopu nebo v šachtách s osazením zemní soupravy (bez poklopů) DN 100</t>
  </si>
  <si>
    <t>276277676</t>
  </si>
  <si>
    <t>400110000016</t>
  </si>
  <si>
    <t>ŠOUPĚ PŘÍRUBOVÉ KRÁTKÉ E1 CZ 100</t>
  </si>
  <si>
    <t>368742004</t>
  </si>
  <si>
    <t>950110000003</t>
  </si>
  <si>
    <t>SOUPRAVA ZEMNÍ TELESKOPICKÁ E1/A-1,3 -1,8 100 (1,3-1,8m)</t>
  </si>
  <si>
    <t>-1527799990</t>
  </si>
  <si>
    <t>891269111</t>
  </si>
  <si>
    <t>Montáž vodovodních armatur na potrubí navrtávacích pasů s ventilem Jt 1 MPa, na potrubí z trub litinových, ocelových nebo plastických hmot DN 100</t>
  </si>
  <si>
    <t>-1513421721</t>
  </si>
  <si>
    <t>42271414</t>
  </si>
  <si>
    <t>pas navrtávací z tvárné litiny DN 100, rozsah (114-119), odbočky 1",5/4",6/4",2"</t>
  </si>
  <si>
    <t>1018732065</t>
  </si>
  <si>
    <t>891249111-R</t>
  </si>
  <si>
    <t>Montáž vodovodních armatur na potrubí navrtávacích pasů s ventilem Jt 1 MPa, na potrubí z trub litinových, ocelových nebo plastických hmot DN 60</t>
  </si>
  <si>
    <t>-286922182</t>
  </si>
  <si>
    <t>101</t>
  </si>
  <si>
    <t>52500630541663</t>
  </si>
  <si>
    <t>pas navrtávací z tvárné litiny  63-5/4"</t>
  </si>
  <si>
    <t>1026736543</t>
  </si>
  <si>
    <t>102</t>
  </si>
  <si>
    <t>892233122</t>
  </si>
  <si>
    <t>Proplach a dezinfekce vodovodního potrubí DN od 40 do 70</t>
  </si>
  <si>
    <t>-2087534113</t>
  </si>
  <si>
    <t>103</t>
  </si>
  <si>
    <t>-634658416</t>
  </si>
  <si>
    <t>104</t>
  </si>
  <si>
    <t>892271111</t>
  </si>
  <si>
    <t>Tlakové zkoušky vodou na potrubí DN 100 nebo 125</t>
  </si>
  <si>
    <t>1455780891</t>
  </si>
  <si>
    <t>105</t>
  </si>
  <si>
    <t>-378753766</t>
  </si>
  <si>
    <t>3,6+308,09</t>
  </si>
  <si>
    <t>106</t>
  </si>
  <si>
    <t>-1104155187</t>
  </si>
  <si>
    <t>107</t>
  </si>
  <si>
    <t>-1999948716</t>
  </si>
  <si>
    <t>22+12</t>
  </si>
  <si>
    <t>108</t>
  </si>
  <si>
    <t>-40705413</t>
  </si>
  <si>
    <t>109</t>
  </si>
  <si>
    <t>165000011</t>
  </si>
  <si>
    <t>POKLOP ULIČNÍ SAMONIVELAČNÍ</t>
  </si>
  <si>
    <t>-1097496585</t>
  </si>
  <si>
    <t>110</t>
  </si>
  <si>
    <t>-264473879</t>
  </si>
  <si>
    <t>111</t>
  </si>
  <si>
    <t>899401113</t>
  </si>
  <si>
    <t>Osazení poklopů litinových hydrantových</t>
  </si>
  <si>
    <t>-1549835265</t>
  </si>
  <si>
    <t>112</t>
  </si>
  <si>
    <t>422914522</t>
  </si>
  <si>
    <t>poklop litinový - hydrantový DN 80 samonivelační</t>
  </si>
  <si>
    <t>15170505</t>
  </si>
  <si>
    <t>113</t>
  </si>
  <si>
    <t>348200000000</t>
  </si>
  <si>
    <t>PODKLAD. DESKA  POD HYDRANT.POKLOP</t>
  </si>
  <si>
    <t>687453018</t>
  </si>
  <si>
    <t>114</t>
  </si>
  <si>
    <t>-233354130</t>
  </si>
  <si>
    <t>311,69+2,84+7,7</t>
  </si>
  <si>
    <t>115</t>
  </si>
  <si>
    <t>-2022185589</t>
  </si>
  <si>
    <t>116</t>
  </si>
  <si>
    <t>899913111-R</t>
  </si>
  <si>
    <t>Příplatek za nerezové šrouby a bandáže přírubových spojů DN 100</t>
  </si>
  <si>
    <t>-1495305836</t>
  </si>
  <si>
    <t>117</t>
  </si>
  <si>
    <t>36578860</t>
  </si>
  <si>
    <t>2*5,2*1,1</t>
  </si>
  <si>
    <t>118</t>
  </si>
  <si>
    <t>-1336258930</t>
  </si>
  <si>
    <t>119</t>
  </si>
  <si>
    <t>-1586912636</t>
  </si>
  <si>
    <t>2*308,09+1,1</t>
  </si>
  <si>
    <t>120</t>
  </si>
  <si>
    <t>254434416</t>
  </si>
  <si>
    <t>341,499*0,384 "dle položky frézování živičného krytu tl. 150 mm</t>
  </si>
  <si>
    <t>121</t>
  </si>
  <si>
    <t>-1381073075</t>
  </si>
  <si>
    <t>122</t>
  </si>
  <si>
    <t>-542580910</t>
  </si>
  <si>
    <t>7,7+2,84</t>
  </si>
  <si>
    <t>123</t>
  </si>
  <si>
    <t>8999905.R2</t>
  </si>
  <si>
    <t>Zkouška průchodnosti potrubí do DN 100</t>
  </si>
  <si>
    <t>-2136138139</t>
  </si>
  <si>
    <t>308,09+3,6</t>
  </si>
  <si>
    <t>124</t>
  </si>
  <si>
    <t>-1716861911</t>
  </si>
  <si>
    <t>125</t>
  </si>
  <si>
    <t>OST 092</t>
  </si>
  <si>
    <t>Provizorní vedení pitného vodovodu z PE100 D63</t>
  </si>
  <si>
    <t>1522887789</t>
  </si>
  <si>
    <t>montáž a demontáž, včetně materiálu - potrubí, elektrokolena, elektrospojky, ....</t>
  </si>
  <si>
    <t>330,0</t>
  </si>
  <si>
    <t>126</t>
  </si>
  <si>
    <t>OST 093</t>
  </si>
  <si>
    <t>Provizorní vedení pitného vodovodu z PE100 D32</t>
  </si>
  <si>
    <t>137258519</t>
  </si>
  <si>
    <t>127</t>
  </si>
  <si>
    <t>OST 094</t>
  </si>
  <si>
    <t>Propojení PE32 se stávající vodovodní přípojkou spojkou isiflo nebo obdobně</t>
  </si>
  <si>
    <t>-61239515</t>
  </si>
  <si>
    <t>128</t>
  </si>
  <si>
    <t>OST 095</t>
  </si>
  <si>
    <t xml:space="preserve">Domovní šoupátko na provizorní přípojce DN 25 </t>
  </si>
  <si>
    <t>712983788</t>
  </si>
  <si>
    <t>montáž a demontáž včetně materiálu</t>
  </si>
  <si>
    <t>129</t>
  </si>
  <si>
    <t>OST 096</t>
  </si>
  <si>
    <t xml:space="preserve">Propojení provizorního vodovodu D63 na stávající vodovodní řad </t>
  </si>
  <si>
    <t>1933937113</t>
  </si>
  <si>
    <t>montáž a demontáž propojení provizorního vodovodu D63 na stávající vodovodní řad</t>
  </si>
  <si>
    <t xml:space="preserve">(např. příruba DN100 s vnitřném závitem 2"+ vložka PE/mosaz 2"/63 ) včetně prací na přerušení stávajícího potrubí </t>
  </si>
  <si>
    <t>130</t>
  </si>
  <si>
    <t>OST 097</t>
  </si>
  <si>
    <t xml:space="preserve">Krácený rozbor vody z provizorního vodovodu </t>
  </si>
  <si>
    <t>-1034503582</t>
  </si>
  <si>
    <t>131</t>
  </si>
  <si>
    <t>OST 098</t>
  </si>
  <si>
    <t xml:space="preserve">Průzkum napojených nemovotostí před zhotovením provizorního vodovodu </t>
  </si>
  <si>
    <t>-1609204144</t>
  </si>
  <si>
    <t>132</t>
  </si>
  <si>
    <t>OST 099</t>
  </si>
  <si>
    <t xml:space="preserve">Ruční výkop pro napojení provizorního vodovodu v hor.tř.3 vč . vodorovného přesunu do 50 m </t>
  </si>
  <si>
    <t>-428958277</t>
  </si>
  <si>
    <t>včetně zpětného zahrnutí výkopu vytěženou zeminou</t>
  </si>
  <si>
    <t>19,0</t>
  </si>
  <si>
    <t>5.4 - SO 5.3 Lokální opravy vodovodního řadu</t>
  </si>
  <si>
    <t>1935262690</t>
  </si>
  <si>
    <t>1,5*1,5</t>
  </si>
  <si>
    <t>4,5*1,0</t>
  </si>
  <si>
    <t>-2132157435</t>
  </si>
  <si>
    <t>849705591</t>
  </si>
  <si>
    <t>4,0</t>
  </si>
  <si>
    <t>-1640152383</t>
  </si>
  <si>
    <t xml:space="preserve">2*5,0 </t>
  </si>
  <si>
    <t>-1927111489</t>
  </si>
  <si>
    <t>1,5*1,5*0,6</t>
  </si>
  <si>
    <t>4,5*1,0*0,6</t>
  </si>
  <si>
    <t>1829822453</t>
  </si>
  <si>
    <t>výkres D..1</t>
  </si>
  <si>
    <t>1,5*1,5*1,0</t>
  </si>
  <si>
    <t>4,5*1,0*1,0</t>
  </si>
  <si>
    <t>1808567030</t>
  </si>
  <si>
    <t>6,75*0,3 'Přepočtené koeficientem množství</t>
  </si>
  <si>
    <t>-1441865945</t>
  </si>
  <si>
    <t>2*1,5*2,0</t>
  </si>
  <si>
    <t>2*4,5*2,0</t>
  </si>
  <si>
    <t>727715106</t>
  </si>
  <si>
    <t>24,0 "dle pol. osazení</t>
  </si>
  <si>
    <t>-1782773345</t>
  </si>
  <si>
    <t>(4,05+6,75)*0,5</t>
  </si>
  <si>
    <t>1035336158</t>
  </si>
  <si>
    <t>1,7 "zemina pro zpětný zásyp rýhy</t>
  </si>
  <si>
    <t>1,5*1,5*0,25 "podkladní vrstvy komunikace pro provizorní povrch</t>
  </si>
  <si>
    <t>4,5*1,0*0,25 "podkladní vrstvy komunikace pro provizorní povrch</t>
  </si>
  <si>
    <t>135409403</t>
  </si>
  <si>
    <t>4,05+6,75 "výkop</t>
  </si>
  <si>
    <t>-1,7 "zpětný zásyp zeminou z výkopu</t>
  </si>
  <si>
    <t>1686136584</t>
  </si>
  <si>
    <t>(4,05+6,75)*0,2</t>
  </si>
  <si>
    <t>-1,5*1,0*0,3*0,2</t>
  </si>
  <si>
    <t>-4,5*1,0*0,3*0,2</t>
  </si>
  <si>
    <t>-0,5*0,2</t>
  </si>
  <si>
    <t>(4,05+6,75)*0,8</t>
  </si>
  <si>
    <t>-1,5*1,0*0,3*0,8</t>
  </si>
  <si>
    <t>-4,5*1,0*0,3*0,8</t>
  </si>
  <si>
    <t>-0,5*0,8</t>
  </si>
  <si>
    <t>-829379260</t>
  </si>
  <si>
    <t>6,8*2,0</t>
  </si>
  <si>
    <t>675083126</t>
  </si>
  <si>
    <t>-2070297065</t>
  </si>
  <si>
    <t>1,5*1,0*0,15</t>
  </si>
  <si>
    <t>4,5*1,0*0,15</t>
  </si>
  <si>
    <t>-1742000476</t>
  </si>
  <si>
    <t>0,9*2 'Přepočtené koeficientem množství</t>
  </si>
  <si>
    <t>534931519</t>
  </si>
  <si>
    <t>1,5*1,5*0,15</t>
  </si>
  <si>
    <t>-1099083732</t>
  </si>
  <si>
    <t>1*0,5</t>
  </si>
  <si>
    <t>1029301990</t>
  </si>
  <si>
    <t>1591650429</t>
  </si>
  <si>
    <t>1691862549</t>
  </si>
  <si>
    <t>1*0,25*0,3*0,3</t>
  </si>
  <si>
    <t>1031127431</t>
  </si>
  <si>
    <t>-794982992</t>
  </si>
  <si>
    <t>-86594188</t>
  </si>
  <si>
    <t>-1947177060</t>
  </si>
  <si>
    <t>-1801710886</t>
  </si>
  <si>
    <t>857242122-R</t>
  </si>
  <si>
    <t>Montáž litinových tvarovek na potrubí litinovém tlakovém jednoosých na potrubí z trub přírubových v otevřeném výkopu, kanálu nebo v šachtě DN 50</t>
  </si>
  <si>
    <t>-2086991812</t>
  </si>
  <si>
    <t>760205006616</t>
  </si>
  <si>
    <t>PŘÍRUBA - TAH - LITINA 50/66</t>
  </si>
  <si>
    <t>-52095777</t>
  </si>
  <si>
    <t>-1930926212</t>
  </si>
  <si>
    <t>4,5</t>
  </si>
  <si>
    <t>944248101</t>
  </si>
  <si>
    <t>-489438715</t>
  </si>
  <si>
    <t>1*1,0</t>
  </si>
  <si>
    <t>-159303396</t>
  </si>
  <si>
    <t>-991726240</t>
  </si>
  <si>
    <t>-1282931691</t>
  </si>
  <si>
    <t>-577390215</t>
  </si>
  <si>
    <t>520071619</t>
  </si>
  <si>
    <t>1864307134</t>
  </si>
  <si>
    <t>-479149158</t>
  </si>
  <si>
    <t>94483011</t>
  </si>
  <si>
    <t>-605580022</t>
  </si>
  <si>
    <t>-582460513</t>
  </si>
  <si>
    <t>-390608421</t>
  </si>
  <si>
    <t>968030800</t>
  </si>
  <si>
    <t>-40737735</t>
  </si>
  <si>
    <t>-1969262406</t>
  </si>
  <si>
    <t>1290741916</t>
  </si>
  <si>
    <t>-1670033715</t>
  </si>
  <si>
    <t>-1560684215</t>
  </si>
  <si>
    <t>-1740306090</t>
  </si>
  <si>
    <t>-877034702</t>
  </si>
  <si>
    <t>625771173</t>
  </si>
  <si>
    <t>-290695997</t>
  </si>
  <si>
    <t>537199162</t>
  </si>
  <si>
    <t>-1969061611</t>
  </si>
  <si>
    <t>-959822059</t>
  </si>
  <si>
    <t>4*1,5</t>
  </si>
  <si>
    <t>2*4,5+2*1,0</t>
  </si>
  <si>
    <t>1425914735</t>
  </si>
  <si>
    <t>936153019</t>
  </si>
  <si>
    <t>6,75*0,384 "dle položky frézování živičného krytu tl. 150 mm</t>
  </si>
  <si>
    <t>-1956098315</t>
  </si>
  <si>
    <t>06 - Vedlejší a ostaní náklady</t>
  </si>
  <si>
    <t xml:space="preserve">   OST 1 - Vedlejší náklady</t>
  </si>
  <si>
    <t xml:space="preserve">    O01 -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</si>
  <si>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</si>
  <si>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</si>
  <si>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</si>
  <si>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</si>
  <si>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OST 1</t>
  </si>
  <si>
    <t>Vedlejší náklady</t>
  </si>
  <si>
    <t>O01</t>
  </si>
  <si>
    <t>R042</t>
  </si>
  <si>
    <t>Statická hutnící zkouška - provedení akreditovaným subjektem se stanovením modulu přetvárnosti Edef2 a poměru Edef2/Edef1, včetně vypracování protokolu</t>
  </si>
  <si>
    <t>Soub</t>
  </si>
  <si>
    <t>1024</t>
  </si>
  <si>
    <t>-1729883525</t>
  </si>
  <si>
    <t>odebrání vzorku zeminy  - 2 z každého SO</t>
  </si>
  <si>
    <t>provedení zkoušky zhutnitelnosti dle ČSN 72 1015 (Laboratorní zkouška zhutnitelnosti)</t>
  </si>
  <si>
    <t>R044</t>
  </si>
  <si>
    <t>Zdokumentování stávajícího stavu okolních staveb</t>
  </si>
  <si>
    <t>345571294</t>
  </si>
  <si>
    <t xml:space="preserve">Pasport dotčených budov, plotů a přístupových tras </t>
  </si>
  <si>
    <t>včetně pořízení fotodokumentace a předání výsledků investorovi</t>
  </si>
  <si>
    <t>VRN</t>
  </si>
  <si>
    <t>Vedlejší rozpočtové náklady</t>
  </si>
  <si>
    <t>VRN1</t>
  </si>
  <si>
    <t>Průzkumné, geodetické a projektové práce</t>
  </si>
  <si>
    <t>011314000</t>
  </si>
  <si>
    <t>Spolupráce při záchranném archeologickém dohledu</t>
  </si>
  <si>
    <t>-100339355</t>
  </si>
  <si>
    <t>011503000</t>
  </si>
  <si>
    <t>Průzkumné práce</t>
  </si>
  <si>
    <t>-2100449364</t>
  </si>
  <si>
    <t>011503000R</t>
  </si>
  <si>
    <t>Sondy pro identifikaci podzemního zařízení</t>
  </si>
  <si>
    <t>-2097749010</t>
  </si>
  <si>
    <t>012103000</t>
  </si>
  <si>
    <t>Vytyčení stavby ( všech stavebních objektů ) oprávněným geodetem včetně vypracování zprávy, ochrana geodetických bodů před poškozením</t>
  </si>
  <si>
    <t>1354610333</t>
  </si>
  <si>
    <t>vytyčení stavby včetně ochrany geodetických bodů před poškozením</t>
  </si>
  <si>
    <t>012103000-R</t>
  </si>
  <si>
    <t>Vytyčení podzemních zařízení, rizika a zvláštní opatření</t>
  </si>
  <si>
    <t>217437002</t>
  </si>
  <si>
    <t>vytyčení stávajících inženýrských sítí</t>
  </si>
  <si>
    <t>012203000</t>
  </si>
  <si>
    <t>Dokumentace geodetického zaměření stavby. Průběžné zaměřování a odesílání zpracovaných výkresů objednateli k posouzení, závěrečné zpracování dokumentace geodetického zaměření stavby dle standartizovaných požadavků objednatele</t>
  </si>
  <si>
    <t>651841182</t>
  </si>
  <si>
    <t>Zaměření stavby</t>
  </si>
  <si>
    <t>Zaměření potrubí  bude provedeno vždy před zásypem rýhy</t>
  </si>
  <si>
    <t>013254000</t>
  </si>
  <si>
    <t>Dokumentace skutečného provedení stavby</t>
  </si>
  <si>
    <t>161061850</t>
  </si>
  <si>
    <t>Zpracování a předání dokumentace  skutečného provedení stavby</t>
  </si>
  <si>
    <t>(3 paré + 1 v elektronické formě) objednateli</t>
  </si>
  <si>
    <t>Kompletní DSPS zpracovaná dle Vyhl. č. 499/2006 Sb. v platném zněmí</t>
  </si>
  <si>
    <t>o dokumentaci staveb</t>
  </si>
  <si>
    <t>013303000R</t>
  </si>
  <si>
    <t>1345460160</t>
  </si>
  <si>
    <t>VRN3</t>
  </si>
  <si>
    <t>Zařízení staveniště</t>
  </si>
  <si>
    <t>030001000</t>
  </si>
  <si>
    <t>Základní rozdělení průvodních činností a nákladů zařízení staveniště</t>
  </si>
  <si>
    <t>881023746</t>
  </si>
  <si>
    <t>Rozebrání, bourání a odvoz zařízení staveniště</t>
  </si>
  <si>
    <t>Úprava terénu po zrušení zařízení staveniště</t>
  </si>
  <si>
    <t>oplocení zařízení staveniště plotem min. výšky 1,8 m</t>
  </si>
  <si>
    <t>oplocení skládek materiálu a vytěžené zeminy plotem min. výšky 1,8 m</t>
  </si>
  <si>
    <t>oplocení staveniště na zastavěném území  plotem min. výšky 1,8 m</t>
  </si>
  <si>
    <t>bezpečnostní osvětlení na ohrazení staveniště sousedícím s komunikacemi pro pěší a vozidla (v rozích a na každých 15 m plotu</t>
  </si>
  <si>
    <t>bezpečnostní značení na staveništi (tabulky se zákazy vstupu, označení staveniště, vedení náhradních tras pro pěší</t>
  </si>
  <si>
    <t>034203000</t>
  </si>
  <si>
    <t>Zařízení staveniště zabezpečení staveniště oplocení staveniště</t>
  </si>
  <si>
    <t>-753556090</t>
  </si>
  <si>
    <t>034203000R</t>
  </si>
  <si>
    <t>Doklady k předání a převzetí díla</t>
  </si>
  <si>
    <t>-1758612217</t>
  </si>
  <si>
    <t>034403000R</t>
  </si>
  <si>
    <t>Dopravně inženýrské opatření ( DIO ) – zpracování návrhů, projednání s dotčenými orgány státní správy, realizace</t>
  </si>
  <si>
    <t>-1545384822</t>
  </si>
  <si>
    <t>Dopravně inženýrské opatření</t>
  </si>
  <si>
    <t>zřízení, údržba, přemístění a odstranění</t>
  </si>
  <si>
    <t>dopravního značení k dopravním omezením</t>
  </si>
  <si>
    <t>podle předpisů o pozemních komunikacích,</t>
  </si>
  <si>
    <t>034503000</t>
  </si>
  <si>
    <t>Osazení informačních panelů ( dodávka panelů objednatel )</t>
  </si>
  <si>
    <t>-637068203</t>
  </si>
  <si>
    <t xml:space="preserve">Zajištění umístění štítku o povolení stavby a stejnopisu oznámení </t>
  </si>
  <si>
    <t>o zahájení prací oblastnímu inspektorátu práce na viditelném místě</t>
  </si>
  <si>
    <t>u vstupu na staveniště</t>
  </si>
  <si>
    <t>034703000</t>
  </si>
  <si>
    <t>Zajištění a osvětlení výkopů a překopů</t>
  </si>
  <si>
    <t>1354224879</t>
  </si>
  <si>
    <t>035103001</t>
  </si>
  <si>
    <t>Poplatky za užíváné ploch a komunikací pro stavbu, zařízení staveniště apod.</t>
  </si>
  <si>
    <t>-430145515</t>
  </si>
  <si>
    <t>pro mezideponie materiálu</t>
  </si>
  <si>
    <t>VRN7</t>
  </si>
  <si>
    <t>Provozní vlivy</t>
  </si>
  <si>
    <t>073002000</t>
  </si>
  <si>
    <t>Fotofokumentace v průběhu provádění díla</t>
  </si>
  <si>
    <t>-822676198</t>
  </si>
  <si>
    <t>Během stavby bude pořizováná podrobná fotodokumentace postupujících prací</t>
  </si>
  <si>
    <t>po dokončení stavby předá dodavatel fotodokumentaci vypálenou na DVD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</si>
  <si>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</si>
  <si>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</si>
  <si>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</si>
  <si>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</si>
  <si>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</si>
  <si>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</si>
  <si>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</si>
  <si>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</si>
  <si>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</si>
  <si>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</si>
  <si>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</si>
  <si>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</si>
  <si>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</si>
  <si>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</si>
  <si>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</si>
  <si>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</si>
  <si>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</si>
  <si>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</si>
  <si>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</si>
  <si>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</si>
  <si>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</si>
  <si>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</si>
  <si>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</si>
  <si>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</si>
  <si>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</si>
  <si>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</si>
  <si>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</si>
  <si>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</si>
  <si>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</si>
  <si>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</si>
  <si>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</si>
  <si>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</si>
  <si>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</si>
  <si>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</si>
  <si>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</si>
  <si>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</si>
  <si>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</si>
  <si>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</si>
  <si>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</si>
  <si>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</si>
  <si>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</si>
  <si>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</si>
  <si>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</si>
  <si>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</si>
  <si>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</si>
  <si>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</si>
  <si>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</si>
  <si>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</si>
  <si>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</si>
  <si>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</si>
  <si>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</si>
  <si>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</si>
  <si>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</si>
  <si>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</si>
  <si>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</si>
  <si>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</si>
  <si>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</si>
  <si>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</si>
  <si>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</si>
  <si>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</si>
  <si>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</si>
  <si>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</si>
  <si>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</si>
  <si>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</si>
  <si>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</si>
  <si>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</si>
  <si>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</si>
  <si>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</si>
  <si>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</si>
  <si>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</si>
  <si>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</si>
  <si>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</si>
  <si>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</si>
  <si>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</si>
  <si>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</si>
  <si>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</si>
  <si>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</si>
  <si>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</si>
  <si>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</si>
  <si>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</si>
  <si>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</si>
  <si>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</si>
  <si>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</si>
  <si>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</si>
  <si>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</si>
  <si>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</si>
  <si>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</si>
  <si>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</si>
  <si>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</si>
  <si>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</si>
  <si>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</si>
  <si>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</si>
  <si>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</si>
  <si>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</si>
  <si>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</si>
  <si>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</si>
  <si>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</si>
  <si>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</si>
  <si>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</si>
  <si>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</si>
  <si>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</si>
  <si>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</si>
  <si>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</si>
  <si>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</si>
  <si>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</si>
  <si>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</si>
  <si>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</si>
  <si>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</si>
  <si>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</si>
  <si>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</si>
  <si>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</si>
  <si>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</si>
  <si>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</si>
  <si>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</si>
  <si>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</si>
  <si>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</si>
  <si>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</si>
  <si>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</si>
  <si>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</si>
  <si>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</si>
  <si>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</si>
  <si>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</si>
  <si>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</si>
  <si>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</si>
  <si>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</si>
  <si>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</si>
  <si>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</si>
  <si>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</si>
  <si>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</si>
  <si>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</si>
  <si>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</si>
  <si>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</si>
  <si>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</si>
  <si>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</si>
  <si>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</si>
  <si>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</si>
  <si>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</si>
  <si>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</si>
  <si>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</si>
  <si>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</si>
  <si>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</si>
  <si>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</si>
  <si>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</si>
  <si>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</si>
  <si>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</si>
  <si>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</si>
  <si>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</si>
  <si>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</si>
  <si>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</si>
  <si>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</si>
  <si>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</si>
  <si>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</si>
  <si>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</si>
  <si>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</si>
  <si>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</si>
  <si>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</si>
  <si>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</si>
  <si>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</si>
  <si>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</si>
  <si>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</si>
  <si>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</si>
  <si>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</si>
  <si>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</si>
  <si>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</si>
  <si>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</si>
  <si>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</si>
  <si>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</si>
  <si>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</si>
  <si>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</si>
  <si>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</si>
  <si>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</si>
  <si>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</si>
  <si>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</si>
  <si>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</si>
  <si>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</si>
  <si>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</si>
  <si>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</si>
  <si>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</si>
  <si>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</si>
  <si>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</si>
  <si>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Provizorní povrchové vedení pitného vodovodu z PE100  D63 vč. kolen, elektrospojek apod. </t>
  </si>
  <si>
    <t>provizorní vedení pitného vodovodu z PE100 D 32 vč. kolen apod.</t>
  </si>
  <si>
    <t>propojení PE32 se stávající vodovodní přípojkou spojkou isiflo nebo obdobně</t>
  </si>
  <si>
    <t>propojení provizorního vodovodu D63 na stávající vodovodní řad (např. příruba DN100 s vnitřném závitem 2"+ vložka PE/mosaz 2"/63 ) včetně prací na přerušení stávajícího potrubí</t>
  </si>
  <si>
    <t xml:space="preserve">krácený rozbor vody z provizorního vodovodu </t>
  </si>
  <si>
    <t xml:space="preserve">průzkum napojených nemovotostí před zhotovením provizorního vodovodu a demontáž provizorního vodovodu </t>
  </si>
  <si>
    <t xml:space="preserve">ruční výkop pro napojení provizorního vodovodu v hor. tř. 3 vč. vodorovného přesunu do 50 m </t>
  </si>
  <si>
    <t>Lože pod potrubí, stoky a drobné objekty v otevřeném výkopu z písku a štěrkopísku fr. 0-4</t>
  </si>
  <si>
    <t>Montáž potrubí z trub kameninových hrdlových s integrovaným těsněním Příplatek k cenám za napojení dvou dříků trub o stejném průměru (max. rozdíl 12 mm) pomocí pružné spojky ze syntetické pryže s nerezovými páskami DN 150</t>
  </si>
  <si>
    <t>Montáž potrubí z trub kameninových hrdlových s integrovaným těsněním Příplatek k cenám za napojení dvou dříků trub o stejném průměru (max. rozdíl 12 mm) pomocí pružné spojky ze syntetické pryže s nerezovými páskami DN 200</t>
  </si>
  <si>
    <t>94.1</t>
  </si>
  <si>
    <t>94.2</t>
  </si>
  <si>
    <t>94.3</t>
  </si>
  <si>
    <t>94.4</t>
  </si>
  <si>
    <t>den</t>
  </si>
  <si>
    <t>Zaslepení stoky těsnícím vakem DN 400 na dobu cca 20 dnů</t>
  </si>
  <si>
    <t>Zaslepení stoky těsnícím vakem DN 300 na dobu cca 20 dnů</t>
  </si>
  <si>
    <t>Zaslepení stoky těsnícím vakem DN 150-250 na dobu cca 20 dnů</t>
  </si>
  <si>
    <t>Náklady uvedené v PD a technických podmínkách zadavatele, např. spolupůsobení s obyvateli při provádění stavby</t>
  </si>
  <si>
    <t>Lože pod potrubí, stoky a drobné objekty v otevřeném výkopu z písku a štěrkopísku fr 0-4</t>
  </si>
  <si>
    <t>čerpání splaškových vod při pracích na výměněn stoky, na délku cca 100 m, včetně záložního čerpadla, včetně přejezdných úprav na potrubí</t>
  </si>
  <si>
    <t>Montáž potrubí z trub betonových hrdlových s integrovaným těsněním Příplatek k cenám za napojení dvou dříků trub o stejném průměru (max. rozdíl 12 mm) pomocí pružné spojky ze syntetické pryže s nerezovými páskami DN 300</t>
  </si>
  <si>
    <t>Kosmonosy, obnova vodovodu a kanalizace - 2019 - etapa 1, část A</t>
  </si>
  <si>
    <t>Kanalizační poklop původní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</si>
</sst>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47" fillId="2" borderId="0" xfId="1" applyFill="1" applyProtection="1"/>
    <xf numFmtId="0" fontId="0" fillId="2" borderId="0" xfId="0" applyFill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0" fillId="0" borderId="0" xfId="1" applyFont="1" applyAlignment="1" applyProtection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33" fillId="2" borderId="0" xfId="1" applyFont="1" applyFill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 applyProtection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 applyProtection="1">
      <alignment vertical="center"/>
    </xf>
    <xf numFmtId="0" fontId="39" fillId="4" borderId="28" xfId="0" applyFont="1" applyFill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39" fillId="7" borderId="28" xfId="0" applyFont="1" applyFill="1" applyBorder="1" applyAlignment="1" applyProtection="1">
      <alignment horizontal="left" vertical="center" wrapText="1"/>
    </xf>
    <xf numFmtId="0" fontId="49" fillId="0" borderId="28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 wrapText="1"/>
    </xf>
    <xf numFmtId="0" fontId="1" fillId="4" borderId="18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166" fontId="1" fillId="0" borderId="1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top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164" fontId="1" fillId="0" borderId="0" xfId="0" applyNumberFormat="1" applyFont="1" applyBorder="1" applyAlignment="1" applyProtection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26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3" fillId="2" borderId="0" xfId="1" applyFont="1" applyFill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>
      <pane ySplit="1" topLeftCell="A2" activePane="bottomLeft" state="frozen"/>
      <selection pane="bottomLeft" activeCell="E20" sqref="E20:AN20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33" width="2.6640625" style="95" customWidth="1"/>
    <col min="34" max="34" width="3.33203125" style="95" customWidth="1"/>
    <col min="35" max="35" width="31.6640625" style="95" customWidth="1"/>
    <col min="36" max="37" width="2.5" style="95" customWidth="1"/>
    <col min="38" max="38" width="8.33203125" style="95" customWidth="1"/>
    <col min="39" max="39" width="3.33203125" style="95" customWidth="1"/>
    <col min="40" max="40" width="13.33203125" style="95" customWidth="1"/>
    <col min="41" max="41" width="7.5" style="95" customWidth="1"/>
    <col min="42" max="42" width="4.1640625" style="95" customWidth="1"/>
    <col min="43" max="43" width="15.6640625" style="95" customWidth="1"/>
    <col min="44" max="44" width="13.6640625" style="95" customWidth="1"/>
    <col min="45" max="47" width="25.83203125" style="95" hidden="1" customWidth="1"/>
    <col min="48" max="52" width="21.6640625" style="95" hidden="1" customWidth="1"/>
    <col min="53" max="53" width="19.1640625" style="95" hidden="1" customWidth="1"/>
    <col min="54" max="54" width="25" style="95" hidden="1" customWidth="1"/>
    <col min="55" max="56" width="19.1640625" style="95" hidden="1" customWidth="1"/>
    <col min="57" max="57" width="66.5" style="95" customWidth="1"/>
    <col min="58" max="70" width="9.33203125" style="95"/>
    <col min="71" max="91" width="9.33203125" style="95" hidden="1"/>
    <col min="92" max="16384" width="9.33203125" style="95"/>
  </cols>
  <sheetData>
    <row r="1" spans="1:74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93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2" t="s">
        <v>4</v>
      </c>
      <c r="BB1" s="2" t="s">
        <v>5</v>
      </c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T1" s="96" t="s">
        <v>6</v>
      </c>
      <c r="BU1" s="96" t="s">
        <v>6</v>
      </c>
      <c r="BV1" s="96" t="s">
        <v>7</v>
      </c>
    </row>
    <row r="2" spans="1:74" ht="36.950000000000003" customHeight="1">
      <c r="AR2" s="319" t="s">
        <v>8</v>
      </c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S2" s="97" t="s">
        <v>9</v>
      </c>
      <c r="BT2" s="97" t="s">
        <v>10</v>
      </c>
    </row>
    <row r="3" spans="1:74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100"/>
      <c r="BS3" s="97" t="s">
        <v>9</v>
      </c>
      <c r="BT3" s="97" t="s">
        <v>11</v>
      </c>
    </row>
    <row r="4" spans="1:74" ht="36.950000000000003" customHeight="1">
      <c r="B4" s="101"/>
      <c r="C4" s="102"/>
      <c r="D4" s="103" t="s">
        <v>12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4"/>
      <c r="AS4" s="105" t="s">
        <v>13</v>
      </c>
      <c r="BE4" s="106" t="s">
        <v>14</v>
      </c>
      <c r="BS4" s="97" t="s">
        <v>15</v>
      </c>
    </row>
    <row r="5" spans="1:74" ht="14.45" customHeight="1">
      <c r="B5" s="101"/>
      <c r="C5" s="102"/>
      <c r="D5" s="107" t="s">
        <v>16</v>
      </c>
      <c r="E5" s="102"/>
      <c r="F5" s="102"/>
      <c r="G5" s="102"/>
      <c r="H5" s="102"/>
      <c r="I5" s="102"/>
      <c r="J5" s="102"/>
      <c r="K5" s="321" t="s">
        <v>17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102"/>
      <c r="AQ5" s="104"/>
      <c r="BE5" s="311" t="s">
        <v>18</v>
      </c>
      <c r="BS5" s="97" t="s">
        <v>9</v>
      </c>
    </row>
    <row r="6" spans="1:74" ht="36.950000000000003" customHeight="1">
      <c r="B6" s="101"/>
      <c r="C6" s="102"/>
      <c r="D6" s="108" t="s">
        <v>19</v>
      </c>
      <c r="E6" s="102"/>
      <c r="F6" s="102"/>
      <c r="G6" s="102"/>
      <c r="H6" s="102"/>
      <c r="I6" s="102"/>
      <c r="J6" s="102"/>
      <c r="K6" s="334" t="s">
        <v>2340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102"/>
      <c r="AQ6" s="104"/>
      <c r="BE6" s="312"/>
      <c r="BS6" s="97" t="s">
        <v>9</v>
      </c>
    </row>
    <row r="7" spans="1:74" ht="14.45" customHeight="1">
      <c r="B7" s="101"/>
      <c r="C7" s="102"/>
      <c r="D7" s="109" t="s">
        <v>20</v>
      </c>
      <c r="E7" s="102"/>
      <c r="F7" s="102"/>
      <c r="G7" s="102"/>
      <c r="H7" s="102"/>
      <c r="I7" s="102"/>
      <c r="J7" s="102"/>
      <c r="K7" s="110" t="s">
        <v>21</v>
      </c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9" t="s">
        <v>22</v>
      </c>
      <c r="AL7" s="102"/>
      <c r="AM7" s="102"/>
      <c r="AN7" s="110" t="s">
        <v>23</v>
      </c>
      <c r="AO7" s="102"/>
      <c r="AP7" s="102"/>
      <c r="AQ7" s="104"/>
      <c r="BE7" s="312"/>
      <c r="BS7" s="97" t="s">
        <v>9</v>
      </c>
    </row>
    <row r="8" spans="1:74" ht="14.45" customHeight="1">
      <c r="B8" s="101"/>
      <c r="C8" s="102"/>
      <c r="D8" s="109" t="s">
        <v>24</v>
      </c>
      <c r="E8" s="102"/>
      <c r="F8" s="102"/>
      <c r="G8" s="102"/>
      <c r="H8" s="102"/>
      <c r="I8" s="102"/>
      <c r="J8" s="102"/>
      <c r="K8" s="110" t="s">
        <v>25</v>
      </c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9" t="s">
        <v>26</v>
      </c>
      <c r="AL8" s="102"/>
      <c r="AM8" s="102"/>
      <c r="AN8" s="111" t="s">
        <v>27</v>
      </c>
      <c r="AO8" s="102"/>
      <c r="AP8" s="102"/>
      <c r="AQ8" s="104"/>
      <c r="BE8" s="312"/>
      <c r="BS8" s="97" t="s">
        <v>9</v>
      </c>
    </row>
    <row r="9" spans="1:74" ht="14.45" customHeight="1">
      <c r="B9" s="101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4"/>
      <c r="BE9" s="312"/>
      <c r="BS9" s="97" t="s">
        <v>9</v>
      </c>
    </row>
    <row r="10" spans="1:74" ht="14.45" customHeight="1">
      <c r="B10" s="101"/>
      <c r="C10" s="102"/>
      <c r="D10" s="109" t="s">
        <v>28</v>
      </c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9" t="s">
        <v>29</v>
      </c>
      <c r="AL10" s="102"/>
      <c r="AM10" s="102"/>
      <c r="AN10" s="110" t="s">
        <v>5</v>
      </c>
      <c r="AO10" s="102"/>
      <c r="AP10" s="102"/>
      <c r="AQ10" s="104"/>
      <c r="BE10" s="312"/>
      <c r="BS10" s="97" t="s">
        <v>9</v>
      </c>
    </row>
    <row r="11" spans="1:74" ht="18.399999999999999" customHeight="1">
      <c r="B11" s="101"/>
      <c r="C11" s="102"/>
      <c r="D11" s="102"/>
      <c r="E11" s="110" t="s">
        <v>30</v>
      </c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9" t="s">
        <v>31</v>
      </c>
      <c r="AL11" s="102"/>
      <c r="AM11" s="102"/>
      <c r="AN11" s="110" t="s">
        <v>5</v>
      </c>
      <c r="AO11" s="102"/>
      <c r="AP11" s="102"/>
      <c r="AQ11" s="104"/>
      <c r="BE11" s="312"/>
      <c r="BS11" s="97" t="s">
        <v>9</v>
      </c>
    </row>
    <row r="12" spans="1:74" ht="6.95" customHeight="1"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4"/>
      <c r="BE12" s="312"/>
      <c r="BS12" s="97" t="s">
        <v>9</v>
      </c>
    </row>
    <row r="13" spans="1:74" ht="14.45" customHeight="1">
      <c r="B13" s="101"/>
      <c r="C13" s="102"/>
      <c r="D13" s="109" t="s">
        <v>32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9" t="s">
        <v>29</v>
      </c>
      <c r="AL13" s="102"/>
      <c r="AM13" s="102"/>
      <c r="AN13" s="92" t="s">
        <v>33</v>
      </c>
      <c r="AO13" s="102"/>
      <c r="AP13" s="102"/>
      <c r="AQ13" s="104"/>
      <c r="BE13" s="312"/>
      <c r="BS13" s="97" t="s">
        <v>9</v>
      </c>
    </row>
    <row r="14" spans="1:74" ht="15">
      <c r="B14" s="101"/>
      <c r="C14" s="102"/>
      <c r="D14" s="102"/>
      <c r="E14" s="324" t="s">
        <v>33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109" t="s">
        <v>31</v>
      </c>
      <c r="AL14" s="102"/>
      <c r="AM14" s="102"/>
      <c r="AN14" s="92" t="s">
        <v>33</v>
      </c>
      <c r="AO14" s="102"/>
      <c r="AP14" s="102"/>
      <c r="AQ14" s="104"/>
      <c r="BE14" s="312"/>
      <c r="BS14" s="97" t="s">
        <v>9</v>
      </c>
    </row>
    <row r="15" spans="1:74" ht="6.95" customHeight="1">
      <c r="B15" s="101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4"/>
      <c r="BE15" s="312"/>
      <c r="BS15" s="97" t="s">
        <v>6</v>
      </c>
    </row>
    <row r="16" spans="1:74" ht="14.45" customHeight="1">
      <c r="B16" s="101"/>
      <c r="C16" s="102"/>
      <c r="D16" s="109" t="s">
        <v>34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9" t="s">
        <v>29</v>
      </c>
      <c r="AL16" s="102"/>
      <c r="AM16" s="102"/>
      <c r="AN16" s="110" t="s">
        <v>5</v>
      </c>
      <c r="AO16" s="102"/>
      <c r="AP16" s="102"/>
      <c r="AQ16" s="104"/>
      <c r="BE16" s="312"/>
      <c r="BS16" s="97" t="s">
        <v>6</v>
      </c>
    </row>
    <row r="17" spans="2:71" ht="18.399999999999999" customHeight="1">
      <c r="B17" s="101"/>
      <c r="C17" s="102"/>
      <c r="D17" s="102"/>
      <c r="E17" s="110" t="s">
        <v>35</v>
      </c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9" t="s">
        <v>31</v>
      </c>
      <c r="AL17" s="102"/>
      <c r="AM17" s="102"/>
      <c r="AN17" s="110" t="s">
        <v>5</v>
      </c>
      <c r="AO17" s="102"/>
      <c r="AP17" s="102"/>
      <c r="AQ17" s="104"/>
      <c r="BE17" s="312"/>
      <c r="BS17" s="97" t="s">
        <v>36</v>
      </c>
    </row>
    <row r="18" spans="2:71" ht="6.95" customHeight="1">
      <c r="B18" s="101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4"/>
      <c r="BE18" s="312"/>
      <c r="BS18" s="97" t="s">
        <v>9</v>
      </c>
    </row>
    <row r="19" spans="2:71" ht="14.45" customHeight="1">
      <c r="B19" s="101"/>
      <c r="C19" s="102"/>
      <c r="D19" s="109" t="s">
        <v>37</v>
      </c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4"/>
      <c r="BE19" s="312"/>
      <c r="BS19" s="97" t="s">
        <v>9</v>
      </c>
    </row>
    <row r="20" spans="2:71" ht="57" customHeight="1">
      <c r="B20" s="101"/>
      <c r="C20" s="102"/>
      <c r="D20" s="102"/>
      <c r="E20" s="326" t="s">
        <v>38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102"/>
      <c r="AP20" s="102"/>
      <c r="AQ20" s="104"/>
      <c r="BE20" s="312"/>
      <c r="BS20" s="97" t="s">
        <v>6</v>
      </c>
    </row>
    <row r="21" spans="2:71" ht="6.95" customHeight="1">
      <c r="B21" s="101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4"/>
      <c r="BE21" s="312"/>
    </row>
    <row r="22" spans="2:71" ht="6.95" customHeight="1">
      <c r="B22" s="101"/>
      <c r="C22" s="10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02"/>
      <c r="AQ22" s="104"/>
      <c r="BE22" s="312"/>
    </row>
    <row r="23" spans="2:71" s="118" customFormat="1" ht="25.9" customHeight="1">
      <c r="B23" s="113"/>
      <c r="C23" s="114"/>
      <c r="D23" s="115" t="s">
        <v>39</v>
      </c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327">
        <f>ROUND(AG51,2)</f>
        <v>0</v>
      </c>
      <c r="AL23" s="328"/>
      <c r="AM23" s="328"/>
      <c r="AN23" s="328"/>
      <c r="AO23" s="328"/>
      <c r="AP23" s="114"/>
      <c r="AQ23" s="117"/>
      <c r="BE23" s="312"/>
    </row>
    <row r="24" spans="2:7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7"/>
      <c r="BE24" s="312"/>
    </row>
    <row r="25" spans="2:71" s="118" customFormat="1">
      <c r="B25" s="113"/>
      <c r="C25" s="114"/>
      <c r="D25" s="114"/>
      <c r="E25" s="114"/>
      <c r="F25" s="114"/>
      <c r="G25" s="114"/>
      <c r="H25" s="114"/>
      <c r="I25" s="114"/>
      <c r="J25" s="114"/>
      <c r="K25" s="114"/>
      <c r="L25" s="329" t="s">
        <v>40</v>
      </c>
      <c r="M25" s="329"/>
      <c r="N25" s="329"/>
      <c r="O25" s="329"/>
      <c r="P25" s="114"/>
      <c r="Q25" s="114"/>
      <c r="R25" s="114"/>
      <c r="S25" s="114"/>
      <c r="T25" s="114"/>
      <c r="U25" s="114"/>
      <c r="V25" s="114"/>
      <c r="W25" s="329" t="s">
        <v>41</v>
      </c>
      <c r="X25" s="329"/>
      <c r="Y25" s="329"/>
      <c r="Z25" s="329"/>
      <c r="AA25" s="329"/>
      <c r="AB25" s="329"/>
      <c r="AC25" s="329"/>
      <c r="AD25" s="329"/>
      <c r="AE25" s="329"/>
      <c r="AF25" s="114"/>
      <c r="AG25" s="114"/>
      <c r="AH25" s="114"/>
      <c r="AI25" s="114"/>
      <c r="AJ25" s="114"/>
      <c r="AK25" s="329" t="s">
        <v>42</v>
      </c>
      <c r="AL25" s="329"/>
      <c r="AM25" s="329"/>
      <c r="AN25" s="329"/>
      <c r="AO25" s="329"/>
      <c r="AP25" s="114"/>
      <c r="AQ25" s="117"/>
      <c r="BE25" s="312"/>
    </row>
    <row r="26" spans="2:71" s="123" customFormat="1" ht="14.45" customHeight="1">
      <c r="B26" s="119"/>
      <c r="C26" s="120"/>
      <c r="D26" s="121" t="s">
        <v>43</v>
      </c>
      <c r="E26" s="120"/>
      <c r="F26" s="121" t="s">
        <v>44</v>
      </c>
      <c r="G26" s="120"/>
      <c r="H26" s="120"/>
      <c r="I26" s="120"/>
      <c r="J26" s="120"/>
      <c r="K26" s="120"/>
      <c r="L26" s="323">
        <v>0.21</v>
      </c>
      <c r="M26" s="314"/>
      <c r="N26" s="314"/>
      <c r="O26" s="314"/>
      <c r="P26" s="120"/>
      <c r="Q26" s="120"/>
      <c r="R26" s="120"/>
      <c r="S26" s="120"/>
      <c r="T26" s="120"/>
      <c r="U26" s="120"/>
      <c r="V26" s="120"/>
      <c r="W26" s="313">
        <f>ROUND(AZ51,2)</f>
        <v>0</v>
      </c>
      <c r="X26" s="314"/>
      <c r="Y26" s="314"/>
      <c r="Z26" s="314"/>
      <c r="AA26" s="314"/>
      <c r="AB26" s="314"/>
      <c r="AC26" s="314"/>
      <c r="AD26" s="314"/>
      <c r="AE26" s="314"/>
      <c r="AF26" s="120"/>
      <c r="AG26" s="120"/>
      <c r="AH26" s="120"/>
      <c r="AI26" s="120"/>
      <c r="AJ26" s="120"/>
      <c r="AK26" s="313">
        <f>ROUND(AV51,2)</f>
        <v>0</v>
      </c>
      <c r="AL26" s="314"/>
      <c r="AM26" s="314"/>
      <c r="AN26" s="314"/>
      <c r="AO26" s="314"/>
      <c r="AP26" s="120"/>
      <c r="AQ26" s="122"/>
      <c r="BE26" s="312"/>
    </row>
    <row r="27" spans="2:71" s="123" customFormat="1" ht="14.45" customHeight="1">
      <c r="B27" s="119"/>
      <c r="C27" s="120"/>
      <c r="D27" s="120"/>
      <c r="E27" s="120"/>
      <c r="F27" s="121" t="s">
        <v>45</v>
      </c>
      <c r="G27" s="120"/>
      <c r="H27" s="120"/>
      <c r="I27" s="120"/>
      <c r="J27" s="120"/>
      <c r="K27" s="120"/>
      <c r="L27" s="323">
        <v>0.15</v>
      </c>
      <c r="M27" s="314"/>
      <c r="N27" s="314"/>
      <c r="O27" s="314"/>
      <c r="P27" s="120"/>
      <c r="Q27" s="120"/>
      <c r="R27" s="120"/>
      <c r="S27" s="120"/>
      <c r="T27" s="120"/>
      <c r="U27" s="120"/>
      <c r="V27" s="120"/>
      <c r="W27" s="313">
        <f>ROUND(BA51,2)</f>
        <v>0</v>
      </c>
      <c r="X27" s="314"/>
      <c r="Y27" s="314"/>
      <c r="Z27" s="314"/>
      <c r="AA27" s="314"/>
      <c r="AB27" s="314"/>
      <c r="AC27" s="314"/>
      <c r="AD27" s="314"/>
      <c r="AE27" s="314"/>
      <c r="AF27" s="120"/>
      <c r="AG27" s="120"/>
      <c r="AH27" s="120"/>
      <c r="AI27" s="120"/>
      <c r="AJ27" s="120"/>
      <c r="AK27" s="313">
        <f>ROUND(AW51,2)</f>
        <v>0</v>
      </c>
      <c r="AL27" s="314"/>
      <c r="AM27" s="314"/>
      <c r="AN27" s="314"/>
      <c r="AO27" s="314"/>
      <c r="AP27" s="120"/>
      <c r="AQ27" s="122"/>
      <c r="BE27" s="312"/>
    </row>
    <row r="28" spans="2:71" s="123" customFormat="1" ht="14.45" hidden="1" customHeight="1">
      <c r="B28" s="119"/>
      <c r="C28" s="120"/>
      <c r="D28" s="120"/>
      <c r="E28" s="120"/>
      <c r="F28" s="121" t="s">
        <v>46</v>
      </c>
      <c r="G28" s="120"/>
      <c r="H28" s="120"/>
      <c r="I28" s="120"/>
      <c r="J28" s="120"/>
      <c r="K28" s="120"/>
      <c r="L28" s="323">
        <v>0.21</v>
      </c>
      <c r="M28" s="314"/>
      <c r="N28" s="314"/>
      <c r="O28" s="314"/>
      <c r="P28" s="120"/>
      <c r="Q28" s="120"/>
      <c r="R28" s="120"/>
      <c r="S28" s="120"/>
      <c r="T28" s="120"/>
      <c r="U28" s="120"/>
      <c r="V28" s="120"/>
      <c r="W28" s="313">
        <f>ROUND(BB51,2)</f>
        <v>0</v>
      </c>
      <c r="X28" s="314"/>
      <c r="Y28" s="314"/>
      <c r="Z28" s="314"/>
      <c r="AA28" s="314"/>
      <c r="AB28" s="314"/>
      <c r="AC28" s="314"/>
      <c r="AD28" s="314"/>
      <c r="AE28" s="314"/>
      <c r="AF28" s="120"/>
      <c r="AG28" s="120"/>
      <c r="AH28" s="120"/>
      <c r="AI28" s="120"/>
      <c r="AJ28" s="120"/>
      <c r="AK28" s="313">
        <v>0</v>
      </c>
      <c r="AL28" s="314"/>
      <c r="AM28" s="314"/>
      <c r="AN28" s="314"/>
      <c r="AO28" s="314"/>
      <c r="AP28" s="120"/>
      <c r="AQ28" s="122"/>
      <c r="BE28" s="312"/>
    </row>
    <row r="29" spans="2:71" s="123" customFormat="1" ht="14.45" hidden="1" customHeight="1">
      <c r="B29" s="119"/>
      <c r="C29" s="120"/>
      <c r="D29" s="120"/>
      <c r="E29" s="120"/>
      <c r="F29" s="121" t="s">
        <v>47</v>
      </c>
      <c r="G29" s="120"/>
      <c r="H29" s="120"/>
      <c r="I29" s="120"/>
      <c r="J29" s="120"/>
      <c r="K29" s="120"/>
      <c r="L29" s="323">
        <v>0.15</v>
      </c>
      <c r="M29" s="314"/>
      <c r="N29" s="314"/>
      <c r="O29" s="314"/>
      <c r="P29" s="120"/>
      <c r="Q29" s="120"/>
      <c r="R29" s="120"/>
      <c r="S29" s="120"/>
      <c r="T29" s="120"/>
      <c r="U29" s="120"/>
      <c r="V29" s="120"/>
      <c r="W29" s="313">
        <f>ROUND(BC51,2)</f>
        <v>0</v>
      </c>
      <c r="X29" s="314"/>
      <c r="Y29" s="314"/>
      <c r="Z29" s="314"/>
      <c r="AA29" s="314"/>
      <c r="AB29" s="314"/>
      <c r="AC29" s="314"/>
      <c r="AD29" s="314"/>
      <c r="AE29" s="314"/>
      <c r="AF29" s="120"/>
      <c r="AG29" s="120"/>
      <c r="AH29" s="120"/>
      <c r="AI29" s="120"/>
      <c r="AJ29" s="120"/>
      <c r="AK29" s="313">
        <v>0</v>
      </c>
      <c r="AL29" s="314"/>
      <c r="AM29" s="314"/>
      <c r="AN29" s="314"/>
      <c r="AO29" s="314"/>
      <c r="AP29" s="120"/>
      <c r="AQ29" s="122"/>
      <c r="BE29" s="312"/>
    </row>
    <row r="30" spans="2:71" s="123" customFormat="1" ht="14.45" hidden="1" customHeight="1">
      <c r="B30" s="119"/>
      <c r="C30" s="120"/>
      <c r="D30" s="120"/>
      <c r="E30" s="120"/>
      <c r="F30" s="121" t="s">
        <v>48</v>
      </c>
      <c r="G30" s="120"/>
      <c r="H30" s="120"/>
      <c r="I30" s="120"/>
      <c r="J30" s="120"/>
      <c r="K30" s="120"/>
      <c r="L30" s="323">
        <v>0</v>
      </c>
      <c r="M30" s="314"/>
      <c r="N30" s="314"/>
      <c r="O30" s="314"/>
      <c r="P30" s="120"/>
      <c r="Q30" s="120"/>
      <c r="R30" s="120"/>
      <c r="S30" s="120"/>
      <c r="T30" s="120"/>
      <c r="U30" s="120"/>
      <c r="V30" s="120"/>
      <c r="W30" s="313">
        <f>ROUND(BD51,2)</f>
        <v>0</v>
      </c>
      <c r="X30" s="314"/>
      <c r="Y30" s="314"/>
      <c r="Z30" s="314"/>
      <c r="AA30" s="314"/>
      <c r="AB30" s="314"/>
      <c r="AC30" s="314"/>
      <c r="AD30" s="314"/>
      <c r="AE30" s="314"/>
      <c r="AF30" s="120"/>
      <c r="AG30" s="120"/>
      <c r="AH30" s="120"/>
      <c r="AI30" s="120"/>
      <c r="AJ30" s="120"/>
      <c r="AK30" s="313">
        <v>0</v>
      </c>
      <c r="AL30" s="314"/>
      <c r="AM30" s="314"/>
      <c r="AN30" s="314"/>
      <c r="AO30" s="314"/>
      <c r="AP30" s="120"/>
      <c r="AQ30" s="122"/>
      <c r="BE30" s="312"/>
    </row>
    <row r="31" spans="2:71" s="118" customFormat="1" ht="6.95" customHeight="1">
      <c r="B31" s="113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7"/>
      <c r="BE31" s="312"/>
    </row>
    <row r="32" spans="2:71" s="118" customFormat="1" ht="25.9" customHeight="1">
      <c r="B32" s="113"/>
      <c r="C32" s="124"/>
      <c r="D32" s="125" t="s">
        <v>49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7" t="s">
        <v>50</v>
      </c>
      <c r="U32" s="126"/>
      <c r="V32" s="126"/>
      <c r="W32" s="126"/>
      <c r="X32" s="315" t="s">
        <v>51</v>
      </c>
      <c r="Y32" s="316"/>
      <c r="Z32" s="316"/>
      <c r="AA32" s="316"/>
      <c r="AB32" s="316"/>
      <c r="AC32" s="126"/>
      <c r="AD32" s="126"/>
      <c r="AE32" s="126"/>
      <c r="AF32" s="126"/>
      <c r="AG32" s="126"/>
      <c r="AH32" s="126"/>
      <c r="AI32" s="126"/>
      <c r="AJ32" s="126"/>
      <c r="AK32" s="317">
        <f>SUM(AK23:AK30)</f>
        <v>0</v>
      </c>
      <c r="AL32" s="316"/>
      <c r="AM32" s="316"/>
      <c r="AN32" s="316"/>
      <c r="AO32" s="318"/>
      <c r="AP32" s="124"/>
      <c r="AQ32" s="128"/>
      <c r="BE32" s="312"/>
    </row>
    <row r="33" spans="2:56" s="118" customFormat="1" ht="6.95" customHeight="1">
      <c r="B33" s="113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7"/>
    </row>
    <row r="34" spans="2:56" s="118" customFormat="1" ht="6.95" customHeight="1">
      <c r="B34" s="129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1"/>
    </row>
    <row r="38" spans="2:56" s="118" customFormat="1" ht="6.95" customHeight="1">
      <c r="B38" s="132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13"/>
    </row>
    <row r="39" spans="2:56" s="118" customFormat="1" ht="36.950000000000003" customHeight="1">
      <c r="B39" s="113"/>
      <c r="C39" s="134" t="s">
        <v>52</v>
      </c>
      <c r="AR39" s="113"/>
    </row>
    <row r="40" spans="2:56" s="118" customFormat="1" ht="6.95" customHeight="1">
      <c r="B40" s="113"/>
      <c r="AR40" s="113"/>
    </row>
    <row r="41" spans="2:56" s="137" customFormat="1" ht="14.45" customHeight="1">
      <c r="B41" s="135"/>
      <c r="C41" s="136" t="s">
        <v>16</v>
      </c>
      <c r="L41" s="137" t="str">
        <f>K5</f>
        <v>20180121-1</v>
      </c>
      <c r="AR41" s="135"/>
    </row>
    <row r="42" spans="2:56" s="140" customFormat="1" ht="36.950000000000003" customHeight="1">
      <c r="B42" s="138"/>
      <c r="C42" s="139" t="s">
        <v>19</v>
      </c>
      <c r="L42" s="345" t="str">
        <f>K6</f>
        <v>Kosmonosy, obnova vodovodu a kanalizace - 2019 - etapa 1, část A</v>
      </c>
      <c r="M42" s="346"/>
      <c r="N42" s="346"/>
      <c r="O42" s="346"/>
      <c r="P42" s="346"/>
      <c r="Q42" s="346"/>
      <c r="R42" s="346"/>
      <c r="S42" s="346"/>
      <c r="T42" s="346"/>
      <c r="U42" s="346"/>
      <c r="V42" s="346"/>
      <c r="W42" s="346"/>
      <c r="X42" s="346"/>
      <c r="Y42" s="346"/>
      <c r="Z42" s="346"/>
      <c r="AA42" s="346"/>
      <c r="AB42" s="346"/>
      <c r="AC42" s="346"/>
      <c r="AD42" s="346"/>
      <c r="AE42" s="346"/>
      <c r="AF42" s="346"/>
      <c r="AG42" s="346"/>
      <c r="AH42" s="346"/>
      <c r="AI42" s="346"/>
      <c r="AJ42" s="346"/>
      <c r="AK42" s="346"/>
      <c r="AL42" s="346"/>
      <c r="AM42" s="346"/>
      <c r="AN42" s="346"/>
      <c r="AO42" s="346"/>
      <c r="AR42" s="138"/>
    </row>
    <row r="43" spans="2:56" s="118" customFormat="1" ht="6.95" customHeight="1">
      <c r="B43" s="113"/>
      <c r="AR43" s="113"/>
    </row>
    <row r="44" spans="2:56" s="118" customFormat="1" ht="15">
      <c r="B44" s="113"/>
      <c r="C44" s="136" t="s">
        <v>24</v>
      </c>
      <c r="L44" s="141" t="str">
        <f>IF(K8="","",K8)</f>
        <v>Kosmonosy</v>
      </c>
      <c r="AI44" s="136" t="s">
        <v>26</v>
      </c>
      <c r="AM44" s="347" t="str">
        <f>IF(AN8= "","",AN8)</f>
        <v>28. 12. 2018</v>
      </c>
      <c r="AN44" s="347"/>
      <c r="AR44" s="113"/>
    </row>
    <row r="45" spans="2:56" s="118" customFormat="1" ht="6.95" customHeight="1">
      <c r="B45" s="113"/>
      <c r="AR45" s="113"/>
    </row>
    <row r="46" spans="2:56" s="118" customFormat="1" ht="15">
      <c r="B46" s="113"/>
      <c r="C46" s="136" t="s">
        <v>28</v>
      </c>
      <c r="L46" s="137" t="str">
        <f>IF(E11= "","",E11)</f>
        <v>Vodovody a kanalizace Mladá Boleslav, a.s.</v>
      </c>
      <c r="AI46" s="136" t="s">
        <v>34</v>
      </c>
      <c r="AM46" s="339" t="str">
        <f>IF(E17="","",E17)</f>
        <v>Šindlar s.r.o., Na Brně 372/2a, Hradec Králové 6</v>
      </c>
      <c r="AN46" s="339"/>
      <c r="AO46" s="339"/>
      <c r="AP46" s="339"/>
      <c r="AR46" s="113"/>
      <c r="AS46" s="340" t="s">
        <v>53</v>
      </c>
      <c r="AT46" s="341"/>
      <c r="AU46" s="142"/>
      <c r="AV46" s="142"/>
      <c r="AW46" s="142"/>
      <c r="AX46" s="142"/>
      <c r="AY46" s="142"/>
      <c r="AZ46" s="142"/>
      <c r="BA46" s="142"/>
      <c r="BB46" s="142"/>
      <c r="BC46" s="142"/>
      <c r="BD46" s="143"/>
    </row>
    <row r="47" spans="2:56" s="118" customFormat="1" ht="15">
      <c r="B47" s="113"/>
      <c r="C47" s="136" t="s">
        <v>32</v>
      </c>
      <c r="L47" s="137" t="str">
        <f>IF(E14= "Vyplň údaj","",E14)</f>
        <v/>
      </c>
      <c r="AR47" s="113"/>
      <c r="AS47" s="342"/>
      <c r="AT47" s="343"/>
      <c r="AU47" s="114"/>
      <c r="AV47" s="114"/>
      <c r="AW47" s="114"/>
      <c r="AX47" s="114"/>
      <c r="AY47" s="114"/>
      <c r="AZ47" s="114"/>
      <c r="BA47" s="114"/>
      <c r="BB47" s="114"/>
      <c r="BC47" s="114"/>
      <c r="BD47" s="144"/>
    </row>
    <row r="48" spans="2:56" s="118" customFormat="1" ht="10.9" customHeight="1">
      <c r="B48" s="113"/>
      <c r="AR48" s="113"/>
      <c r="AS48" s="342"/>
      <c r="AT48" s="343"/>
      <c r="AU48" s="114"/>
      <c r="AV48" s="114"/>
      <c r="AW48" s="114"/>
      <c r="AX48" s="114"/>
      <c r="AY48" s="114"/>
      <c r="AZ48" s="114"/>
      <c r="BA48" s="114"/>
      <c r="BB48" s="114"/>
      <c r="BC48" s="114"/>
      <c r="BD48" s="144"/>
    </row>
    <row r="49" spans="1:91" s="118" customFormat="1" ht="29.25" customHeight="1">
      <c r="B49" s="113"/>
      <c r="C49" s="337" t="s">
        <v>54</v>
      </c>
      <c r="D49" s="338"/>
      <c r="E49" s="338"/>
      <c r="F49" s="338"/>
      <c r="G49" s="338"/>
      <c r="H49" s="145"/>
      <c r="I49" s="344" t="s">
        <v>55</v>
      </c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338"/>
      <c r="U49" s="338"/>
      <c r="V49" s="338"/>
      <c r="W49" s="338"/>
      <c r="X49" s="338"/>
      <c r="Y49" s="338"/>
      <c r="Z49" s="338"/>
      <c r="AA49" s="338"/>
      <c r="AB49" s="338"/>
      <c r="AC49" s="338"/>
      <c r="AD49" s="338"/>
      <c r="AE49" s="338"/>
      <c r="AF49" s="338"/>
      <c r="AG49" s="348" t="s">
        <v>56</v>
      </c>
      <c r="AH49" s="338"/>
      <c r="AI49" s="338"/>
      <c r="AJ49" s="338"/>
      <c r="AK49" s="338"/>
      <c r="AL49" s="338"/>
      <c r="AM49" s="338"/>
      <c r="AN49" s="344" t="s">
        <v>57</v>
      </c>
      <c r="AO49" s="338"/>
      <c r="AP49" s="338"/>
      <c r="AQ49" s="146" t="s">
        <v>58</v>
      </c>
      <c r="AR49" s="113"/>
      <c r="AS49" s="147" t="s">
        <v>59</v>
      </c>
      <c r="AT49" s="148" t="s">
        <v>60</v>
      </c>
      <c r="AU49" s="148" t="s">
        <v>61</v>
      </c>
      <c r="AV49" s="148" t="s">
        <v>62</v>
      </c>
      <c r="AW49" s="148" t="s">
        <v>63</v>
      </c>
      <c r="AX49" s="148" t="s">
        <v>64</v>
      </c>
      <c r="AY49" s="148" t="s">
        <v>65</v>
      </c>
      <c r="AZ49" s="148" t="s">
        <v>66</v>
      </c>
      <c r="BA49" s="148" t="s">
        <v>67</v>
      </c>
      <c r="BB49" s="148" t="s">
        <v>68</v>
      </c>
      <c r="BC49" s="148" t="s">
        <v>69</v>
      </c>
      <c r="BD49" s="149" t="s">
        <v>70</v>
      </c>
    </row>
    <row r="50" spans="1:91" s="118" customFormat="1" ht="10.9" customHeight="1">
      <c r="B50" s="113"/>
      <c r="AR50" s="113"/>
      <c r="AS50" s="150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3"/>
    </row>
    <row r="51" spans="1:91" s="140" customFormat="1" ht="32.450000000000003" customHeight="1">
      <c r="B51" s="138"/>
      <c r="C51" s="151" t="s">
        <v>71</v>
      </c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350">
        <f>ROUND(AG52+AG57+AG60+AG64,2)</f>
        <v>0</v>
      </c>
      <c r="AH51" s="350"/>
      <c r="AI51" s="350"/>
      <c r="AJ51" s="350"/>
      <c r="AK51" s="350"/>
      <c r="AL51" s="350"/>
      <c r="AM51" s="350"/>
      <c r="AN51" s="351">
        <f t="shared" ref="AN51:AN64" si="0">SUM(AG51,AT51)</f>
        <v>0</v>
      </c>
      <c r="AO51" s="351"/>
      <c r="AP51" s="351"/>
      <c r="AQ51" s="153" t="s">
        <v>5</v>
      </c>
      <c r="AR51" s="138"/>
      <c r="AS51" s="154">
        <f>ROUND(AS52+AS57+AS60+AS64,2)</f>
        <v>0</v>
      </c>
      <c r="AT51" s="155">
        <f t="shared" ref="AT51:AT64" si="1">ROUND(SUM(AV51:AW51),2)</f>
        <v>0</v>
      </c>
      <c r="AU51" s="156">
        <f>ROUND(AU52+AU57+AU60+AU64,5)</f>
        <v>0</v>
      </c>
      <c r="AV51" s="155">
        <f>ROUND(AZ51*L26,2)</f>
        <v>0</v>
      </c>
      <c r="AW51" s="155">
        <f>ROUND(BA51*L27,2)</f>
        <v>0</v>
      </c>
      <c r="AX51" s="155">
        <f>ROUND(BB51*L26,2)</f>
        <v>0</v>
      </c>
      <c r="AY51" s="155">
        <f>ROUND(BC51*L27,2)</f>
        <v>0</v>
      </c>
      <c r="AZ51" s="155">
        <f>ROUND(AZ52+AZ57+AZ60+AZ64,2)</f>
        <v>0</v>
      </c>
      <c r="BA51" s="155">
        <f>ROUND(BA52+BA57+BA60+BA64,2)</f>
        <v>0</v>
      </c>
      <c r="BB51" s="155">
        <f>ROUND(BB52+BB57+BB60+BB64,2)</f>
        <v>0</v>
      </c>
      <c r="BC51" s="155">
        <f>ROUND(BC52+BC57+BC60+BC64,2)</f>
        <v>0</v>
      </c>
      <c r="BD51" s="157">
        <f>ROUND(BD52+BD57+BD60+BD64,2)</f>
        <v>0</v>
      </c>
      <c r="BS51" s="139" t="s">
        <v>72</v>
      </c>
      <c r="BT51" s="139" t="s">
        <v>73</v>
      </c>
      <c r="BU51" s="158" t="s">
        <v>74</v>
      </c>
      <c r="BV51" s="139" t="s">
        <v>75</v>
      </c>
      <c r="BW51" s="139" t="s">
        <v>7</v>
      </c>
      <c r="BX51" s="139" t="s">
        <v>76</v>
      </c>
      <c r="CL51" s="139" t="s">
        <v>21</v>
      </c>
    </row>
    <row r="52" spans="1:91" s="159" customFormat="1" ht="16.5" customHeight="1">
      <c r="B52" s="160"/>
      <c r="C52" s="161"/>
      <c r="D52" s="335" t="s">
        <v>77</v>
      </c>
      <c r="E52" s="335"/>
      <c r="F52" s="335"/>
      <c r="G52" s="335"/>
      <c r="H52" s="335"/>
      <c r="I52" s="162"/>
      <c r="J52" s="335" t="s">
        <v>78</v>
      </c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49">
        <f>ROUND(SUM(AG53:AG56),2)</f>
        <v>0</v>
      </c>
      <c r="AH52" s="331"/>
      <c r="AI52" s="331"/>
      <c r="AJ52" s="331"/>
      <c r="AK52" s="331"/>
      <c r="AL52" s="331"/>
      <c r="AM52" s="331"/>
      <c r="AN52" s="330">
        <f t="shared" si="0"/>
        <v>0</v>
      </c>
      <c r="AO52" s="331"/>
      <c r="AP52" s="331"/>
      <c r="AQ52" s="163" t="s">
        <v>79</v>
      </c>
      <c r="AR52" s="160"/>
      <c r="AS52" s="164">
        <f>ROUND(SUM(AS53:AS56),2)</f>
        <v>0</v>
      </c>
      <c r="AT52" s="165">
        <f t="shared" si="1"/>
        <v>0</v>
      </c>
      <c r="AU52" s="166">
        <f>ROUND(SUM(AU53:AU56),5)</f>
        <v>0</v>
      </c>
      <c r="AV52" s="165">
        <f>ROUND(AZ52*L26,2)</f>
        <v>0</v>
      </c>
      <c r="AW52" s="165">
        <f>ROUND(BA52*L27,2)</f>
        <v>0</v>
      </c>
      <c r="AX52" s="165">
        <f>ROUND(BB52*L26,2)</f>
        <v>0</v>
      </c>
      <c r="AY52" s="165">
        <f>ROUND(BC52*L27,2)</f>
        <v>0</v>
      </c>
      <c r="AZ52" s="165">
        <f>ROUND(SUM(AZ53:AZ56),2)</f>
        <v>0</v>
      </c>
      <c r="BA52" s="165">
        <f>ROUND(SUM(BA53:BA56),2)</f>
        <v>0</v>
      </c>
      <c r="BB52" s="165">
        <f>ROUND(SUM(BB53:BB56),2)</f>
        <v>0</v>
      </c>
      <c r="BC52" s="165">
        <f>ROUND(SUM(BC53:BC56),2)</f>
        <v>0</v>
      </c>
      <c r="BD52" s="167">
        <f>ROUND(SUM(BD53:BD56),2)</f>
        <v>0</v>
      </c>
      <c r="BS52" s="168" t="s">
        <v>72</v>
      </c>
      <c r="BT52" s="168" t="s">
        <v>77</v>
      </c>
      <c r="BU52" s="168" t="s">
        <v>74</v>
      </c>
      <c r="BV52" s="168" t="s">
        <v>75</v>
      </c>
      <c r="BW52" s="168" t="s">
        <v>80</v>
      </c>
      <c r="BX52" s="168" t="s">
        <v>7</v>
      </c>
      <c r="CL52" s="168" t="s">
        <v>21</v>
      </c>
      <c r="CM52" s="168" t="s">
        <v>81</v>
      </c>
    </row>
    <row r="53" spans="1:91" s="177" customFormat="1" ht="16.5" customHeight="1">
      <c r="A53" s="169" t="s">
        <v>82</v>
      </c>
      <c r="B53" s="170"/>
      <c r="C53" s="171"/>
      <c r="D53" s="171"/>
      <c r="E53" s="336" t="s">
        <v>83</v>
      </c>
      <c r="F53" s="336"/>
      <c r="G53" s="336"/>
      <c r="H53" s="336"/>
      <c r="I53" s="336"/>
      <c r="J53" s="171"/>
      <c r="K53" s="336" t="s">
        <v>84</v>
      </c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32">
        <f>'1.2 - SO 1.2 Stoka AA-1-1'!J29</f>
        <v>0</v>
      </c>
      <c r="AH53" s="333"/>
      <c r="AI53" s="333"/>
      <c r="AJ53" s="333"/>
      <c r="AK53" s="333"/>
      <c r="AL53" s="333"/>
      <c r="AM53" s="333"/>
      <c r="AN53" s="332">
        <f t="shared" si="0"/>
        <v>0</v>
      </c>
      <c r="AO53" s="333"/>
      <c r="AP53" s="333"/>
      <c r="AQ53" s="172" t="s">
        <v>85</v>
      </c>
      <c r="AR53" s="170"/>
      <c r="AS53" s="173">
        <v>0</v>
      </c>
      <c r="AT53" s="174">
        <f t="shared" si="1"/>
        <v>0</v>
      </c>
      <c r="AU53" s="175">
        <f>'1.2 - SO 1.2 Stoka AA-1-1'!P92</f>
        <v>0</v>
      </c>
      <c r="AV53" s="174">
        <f>'1.2 - SO 1.2 Stoka AA-1-1'!J32</f>
        <v>0</v>
      </c>
      <c r="AW53" s="174">
        <f>'1.2 - SO 1.2 Stoka AA-1-1'!J33</f>
        <v>0</v>
      </c>
      <c r="AX53" s="174">
        <f>'1.2 - SO 1.2 Stoka AA-1-1'!J34</f>
        <v>0</v>
      </c>
      <c r="AY53" s="174">
        <f>'1.2 - SO 1.2 Stoka AA-1-1'!J35</f>
        <v>0</v>
      </c>
      <c r="AZ53" s="174">
        <f>'1.2 - SO 1.2 Stoka AA-1-1'!F32</f>
        <v>0</v>
      </c>
      <c r="BA53" s="174">
        <f>'1.2 - SO 1.2 Stoka AA-1-1'!F33</f>
        <v>0</v>
      </c>
      <c r="BB53" s="174">
        <f>'1.2 - SO 1.2 Stoka AA-1-1'!F34</f>
        <v>0</v>
      </c>
      <c r="BC53" s="174">
        <f>'1.2 - SO 1.2 Stoka AA-1-1'!F35</f>
        <v>0</v>
      </c>
      <c r="BD53" s="176">
        <f>'1.2 - SO 1.2 Stoka AA-1-1'!F36</f>
        <v>0</v>
      </c>
      <c r="BT53" s="178" t="s">
        <v>81</v>
      </c>
      <c r="BV53" s="178" t="s">
        <v>75</v>
      </c>
      <c r="BW53" s="178" t="s">
        <v>86</v>
      </c>
      <c r="BX53" s="178" t="s">
        <v>80</v>
      </c>
      <c r="CL53" s="178" t="s">
        <v>21</v>
      </c>
    </row>
    <row r="54" spans="1:91" s="177" customFormat="1" ht="16.5" customHeight="1">
      <c r="A54" s="169" t="s">
        <v>82</v>
      </c>
      <c r="B54" s="170"/>
      <c r="C54" s="171"/>
      <c r="D54" s="171"/>
      <c r="E54" s="336" t="s">
        <v>87</v>
      </c>
      <c r="F54" s="336"/>
      <c r="G54" s="336"/>
      <c r="H54" s="336"/>
      <c r="I54" s="336"/>
      <c r="J54" s="171"/>
      <c r="K54" s="336" t="s">
        <v>88</v>
      </c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  <c r="AC54" s="336"/>
      <c r="AD54" s="336"/>
      <c r="AE54" s="336"/>
      <c r="AF54" s="336"/>
      <c r="AG54" s="332">
        <f>'1.3 - SO 1.3 Lokální opra...'!J29</f>
        <v>0</v>
      </c>
      <c r="AH54" s="333"/>
      <c r="AI54" s="333"/>
      <c r="AJ54" s="333"/>
      <c r="AK54" s="333"/>
      <c r="AL54" s="333"/>
      <c r="AM54" s="333"/>
      <c r="AN54" s="332">
        <f t="shared" si="0"/>
        <v>0</v>
      </c>
      <c r="AO54" s="333"/>
      <c r="AP54" s="333"/>
      <c r="AQ54" s="172" t="s">
        <v>85</v>
      </c>
      <c r="AR54" s="170"/>
      <c r="AS54" s="173">
        <v>0</v>
      </c>
      <c r="AT54" s="174">
        <f t="shared" si="1"/>
        <v>0</v>
      </c>
      <c r="AU54" s="175">
        <f>'1.3 - SO 1.3 Lokální opra...'!P93</f>
        <v>0</v>
      </c>
      <c r="AV54" s="174">
        <f>'1.3 - SO 1.3 Lokální opra...'!J32</f>
        <v>0</v>
      </c>
      <c r="AW54" s="174">
        <f>'1.3 - SO 1.3 Lokální opra...'!J33</f>
        <v>0</v>
      </c>
      <c r="AX54" s="174">
        <f>'1.3 - SO 1.3 Lokální opra...'!J34</f>
        <v>0</v>
      </c>
      <c r="AY54" s="174">
        <f>'1.3 - SO 1.3 Lokální opra...'!J35</f>
        <v>0</v>
      </c>
      <c r="AZ54" s="174">
        <f>'1.3 - SO 1.3 Lokální opra...'!F32</f>
        <v>0</v>
      </c>
      <c r="BA54" s="174">
        <f>'1.3 - SO 1.3 Lokální opra...'!F33</f>
        <v>0</v>
      </c>
      <c r="BB54" s="174">
        <f>'1.3 - SO 1.3 Lokální opra...'!F34</f>
        <v>0</v>
      </c>
      <c r="BC54" s="174">
        <f>'1.3 - SO 1.3 Lokální opra...'!F35</f>
        <v>0</v>
      </c>
      <c r="BD54" s="176">
        <f>'1.3 - SO 1.3 Lokální opra...'!F36</f>
        <v>0</v>
      </c>
      <c r="BT54" s="178" t="s">
        <v>81</v>
      </c>
      <c r="BV54" s="178" t="s">
        <v>75</v>
      </c>
      <c r="BW54" s="178" t="s">
        <v>89</v>
      </c>
      <c r="BX54" s="178" t="s">
        <v>80</v>
      </c>
      <c r="CL54" s="178" t="s">
        <v>21</v>
      </c>
    </row>
    <row r="55" spans="1:91" s="177" customFormat="1" ht="16.5" customHeight="1">
      <c r="A55" s="169" t="s">
        <v>82</v>
      </c>
      <c r="B55" s="170"/>
      <c r="C55" s="171"/>
      <c r="D55" s="171"/>
      <c r="E55" s="336" t="s">
        <v>90</v>
      </c>
      <c r="F55" s="336"/>
      <c r="G55" s="336"/>
      <c r="H55" s="336"/>
      <c r="I55" s="336"/>
      <c r="J55" s="171"/>
      <c r="K55" s="336" t="s">
        <v>91</v>
      </c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32">
        <f>'1.4 - SO 1.4.1 Vodovodní ...'!J29</f>
        <v>0</v>
      </c>
      <c r="AH55" s="333"/>
      <c r="AI55" s="333"/>
      <c r="AJ55" s="333"/>
      <c r="AK55" s="333"/>
      <c r="AL55" s="333"/>
      <c r="AM55" s="333"/>
      <c r="AN55" s="332">
        <f t="shared" si="0"/>
        <v>0</v>
      </c>
      <c r="AO55" s="333"/>
      <c r="AP55" s="333"/>
      <c r="AQ55" s="172" t="s">
        <v>85</v>
      </c>
      <c r="AR55" s="170"/>
      <c r="AS55" s="173">
        <v>0</v>
      </c>
      <c r="AT55" s="174">
        <f t="shared" si="1"/>
        <v>0</v>
      </c>
      <c r="AU55" s="175">
        <f>'1.4 - SO 1.4.1 Vodovodní ...'!P92</f>
        <v>0</v>
      </c>
      <c r="AV55" s="174">
        <f>'1.4 - SO 1.4.1 Vodovodní ...'!J32</f>
        <v>0</v>
      </c>
      <c r="AW55" s="174">
        <f>'1.4 - SO 1.4.1 Vodovodní ...'!J33</f>
        <v>0</v>
      </c>
      <c r="AX55" s="174">
        <f>'1.4 - SO 1.4.1 Vodovodní ...'!J34</f>
        <v>0</v>
      </c>
      <c r="AY55" s="174">
        <f>'1.4 - SO 1.4.1 Vodovodní ...'!J35</f>
        <v>0</v>
      </c>
      <c r="AZ55" s="174">
        <f>'1.4 - SO 1.4.1 Vodovodní ...'!F32</f>
        <v>0</v>
      </c>
      <c r="BA55" s="174">
        <f>'1.4 - SO 1.4.1 Vodovodní ...'!F33</f>
        <v>0</v>
      </c>
      <c r="BB55" s="174">
        <f>'1.4 - SO 1.4.1 Vodovodní ...'!F34</f>
        <v>0</v>
      </c>
      <c r="BC55" s="174">
        <f>'1.4 - SO 1.4.1 Vodovodní ...'!F35</f>
        <v>0</v>
      </c>
      <c r="BD55" s="176">
        <f>'1.4 - SO 1.4.1 Vodovodní ...'!F36</f>
        <v>0</v>
      </c>
      <c r="BT55" s="178" t="s">
        <v>81</v>
      </c>
      <c r="BV55" s="178" t="s">
        <v>75</v>
      </c>
      <c r="BW55" s="178" t="s">
        <v>92</v>
      </c>
      <c r="BX55" s="178" t="s">
        <v>80</v>
      </c>
      <c r="CL55" s="178" t="s">
        <v>21</v>
      </c>
    </row>
    <row r="56" spans="1:91" s="177" customFormat="1" ht="16.5" customHeight="1">
      <c r="A56" s="169" t="s">
        <v>82</v>
      </c>
      <c r="B56" s="170"/>
      <c r="C56" s="171"/>
      <c r="D56" s="171"/>
      <c r="E56" s="336" t="s">
        <v>93</v>
      </c>
      <c r="F56" s="336"/>
      <c r="G56" s="336"/>
      <c r="H56" s="336"/>
      <c r="I56" s="336"/>
      <c r="J56" s="171"/>
      <c r="K56" s="336" t="s">
        <v>94</v>
      </c>
      <c r="L56" s="336"/>
      <c r="M56" s="336"/>
      <c r="N56" s="336"/>
      <c r="O56" s="336"/>
      <c r="P56" s="336"/>
      <c r="Q56" s="336"/>
      <c r="R56" s="336"/>
      <c r="S56" s="336"/>
      <c r="T56" s="336"/>
      <c r="U56" s="336"/>
      <c r="V56" s="336"/>
      <c r="W56" s="336"/>
      <c r="X56" s="336"/>
      <c r="Y56" s="336"/>
      <c r="Z56" s="336"/>
      <c r="AA56" s="336"/>
      <c r="AB56" s="336"/>
      <c r="AC56" s="336"/>
      <c r="AD56" s="336"/>
      <c r="AE56" s="336"/>
      <c r="AF56" s="336"/>
      <c r="AG56" s="332">
        <f>'1.6 - SO 1.5 Lokální opra...'!J29</f>
        <v>0</v>
      </c>
      <c r="AH56" s="333"/>
      <c r="AI56" s="333"/>
      <c r="AJ56" s="333"/>
      <c r="AK56" s="333"/>
      <c r="AL56" s="333"/>
      <c r="AM56" s="333"/>
      <c r="AN56" s="332">
        <f t="shared" si="0"/>
        <v>0</v>
      </c>
      <c r="AO56" s="333"/>
      <c r="AP56" s="333"/>
      <c r="AQ56" s="172" t="s">
        <v>85</v>
      </c>
      <c r="AR56" s="170"/>
      <c r="AS56" s="173">
        <v>0</v>
      </c>
      <c r="AT56" s="174">
        <f t="shared" si="1"/>
        <v>0</v>
      </c>
      <c r="AU56" s="175">
        <f>'1.6 - SO 1.5 Lokální opra...'!P91</f>
        <v>0</v>
      </c>
      <c r="AV56" s="174">
        <f>'1.6 - SO 1.5 Lokální opra...'!J32</f>
        <v>0</v>
      </c>
      <c r="AW56" s="174">
        <f>'1.6 - SO 1.5 Lokální opra...'!J33</f>
        <v>0</v>
      </c>
      <c r="AX56" s="174">
        <f>'1.6 - SO 1.5 Lokální opra...'!J34</f>
        <v>0</v>
      </c>
      <c r="AY56" s="174">
        <f>'1.6 - SO 1.5 Lokální opra...'!J35</f>
        <v>0</v>
      </c>
      <c r="AZ56" s="174">
        <f>'1.6 - SO 1.5 Lokální opra...'!F32</f>
        <v>0</v>
      </c>
      <c r="BA56" s="174">
        <f>'1.6 - SO 1.5 Lokální opra...'!F33</f>
        <v>0</v>
      </c>
      <c r="BB56" s="174">
        <f>'1.6 - SO 1.5 Lokální opra...'!F34</f>
        <v>0</v>
      </c>
      <c r="BC56" s="174">
        <f>'1.6 - SO 1.5 Lokální opra...'!F35</f>
        <v>0</v>
      </c>
      <c r="BD56" s="176">
        <f>'1.6 - SO 1.5 Lokální opra...'!F36</f>
        <v>0</v>
      </c>
      <c r="BT56" s="178" t="s">
        <v>81</v>
      </c>
      <c r="BV56" s="178" t="s">
        <v>75</v>
      </c>
      <c r="BW56" s="178" t="s">
        <v>95</v>
      </c>
      <c r="BX56" s="178" t="s">
        <v>80</v>
      </c>
      <c r="CL56" s="178" t="s">
        <v>21</v>
      </c>
    </row>
    <row r="57" spans="1:91" s="159" customFormat="1" ht="16.5" customHeight="1">
      <c r="B57" s="160"/>
      <c r="C57" s="161"/>
      <c r="D57" s="335" t="s">
        <v>81</v>
      </c>
      <c r="E57" s="335"/>
      <c r="F57" s="335"/>
      <c r="G57" s="335"/>
      <c r="H57" s="335"/>
      <c r="I57" s="162"/>
      <c r="J57" s="335" t="s">
        <v>96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49">
        <f>ROUND(SUM(AG58:AG59),2)</f>
        <v>0</v>
      </c>
      <c r="AH57" s="331"/>
      <c r="AI57" s="331"/>
      <c r="AJ57" s="331"/>
      <c r="AK57" s="331"/>
      <c r="AL57" s="331"/>
      <c r="AM57" s="331"/>
      <c r="AN57" s="330">
        <f t="shared" si="0"/>
        <v>0</v>
      </c>
      <c r="AO57" s="331"/>
      <c r="AP57" s="331"/>
      <c r="AQ57" s="163" t="s">
        <v>79</v>
      </c>
      <c r="AR57" s="160"/>
      <c r="AS57" s="164">
        <f>ROUND(SUM(AS58:AS59),2)</f>
        <v>0</v>
      </c>
      <c r="AT57" s="165">
        <f t="shared" si="1"/>
        <v>0</v>
      </c>
      <c r="AU57" s="166">
        <f>ROUND(SUM(AU58:AU59),5)</f>
        <v>0</v>
      </c>
      <c r="AV57" s="165">
        <f>ROUND(AZ57*L26,2)</f>
        <v>0</v>
      </c>
      <c r="AW57" s="165">
        <f>ROUND(BA57*L27,2)</f>
        <v>0</v>
      </c>
      <c r="AX57" s="165">
        <f>ROUND(BB57*L26,2)</f>
        <v>0</v>
      </c>
      <c r="AY57" s="165">
        <f>ROUND(BC57*L27,2)</f>
        <v>0</v>
      </c>
      <c r="AZ57" s="165">
        <f>ROUND(SUM(AZ58:AZ59),2)</f>
        <v>0</v>
      </c>
      <c r="BA57" s="165">
        <f>ROUND(SUM(BA58:BA59),2)</f>
        <v>0</v>
      </c>
      <c r="BB57" s="165">
        <f>ROUND(SUM(BB58:BB59),2)</f>
        <v>0</v>
      </c>
      <c r="BC57" s="165">
        <f>ROUND(SUM(BC58:BC59),2)</f>
        <v>0</v>
      </c>
      <c r="BD57" s="167">
        <f>ROUND(SUM(BD58:BD59),2)</f>
        <v>0</v>
      </c>
      <c r="BS57" s="168" t="s">
        <v>72</v>
      </c>
      <c r="BT57" s="168" t="s">
        <v>77</v>
      </c>
      <c r="BU57" s="168" t="s">
        <v>74</v>
      </c>
      <c r="BV57" s="168" t="s">
        <v>75</v>
      </c>
      <c r="BW57" s="168" t="s">
        <v>97</v>
      </c>
      <c r="BX57" s="168" t="s">
        <v>7</v>
      </c>
      <c r="CL57" s="168" t="s">
        <v>21</v>
      </c>
      <c r="CM57" s="168" t="s">
        <v>81</v>
      </c>
    </row>
    <row r="58" spans="1:91" s="177" customFormat="1" ht="16.5" customHeight="1">
      <c r="A58" s="169" t="s">
        <v>82</v>
      </c>
      <c r="B58" s="170"/>
      <c r="C58" s="171"/>
      <c r="D58" s="171"/>
      <c r="E58" s="336" t="s">
        <v>98</v>
      </c>
      <c r="F58" s="336"/>
      <c r="G58" s="336"/>
      <c r="H58" s="336"/>
      <c r="I58" s="336"/>
      <c r="J58" s="171"/>
      <c r="K58" s="336" t="s">
        <v>99</v>
      </c>
      <c r="L58" s="336"/>
      <c r="M58" s="336"/>
      <c r="N58" s="336"/>
      <c r="O58" s="336"/>
      <c r="P58" s="336"/>
      <c r="Q58" s="336"/>
      <c r="R58" s="336"/>
      <c r="S58" s="336"/>
      <c r="T58" s="336"/>
      <c r="U58" s="336"/>
      <c r="V58" s="336"/>
      <c r="W58" s="336"/>
      <c r="X58" s="336"/>
      <c r="Y58" s="336"/>
      <c r="Z58" s="336"/>
      <c r="AA58" s="336"/>
      <c r="AB58" s="336"/>
      <c r="AC58" s="336"/>
      <c r="AD58" s="336"/>
      <c r="AE58" s="336"/>
      <c r="AF58" s="336"/>
      <c r="AG58" s="332">
        <f>'2.2 - SO 2.2 Lokální opra...'!J29</f>
        <v>0</v>
      </c>
      <c r="AH58" s="333"/>
      <c r="AI58" s="333"/>
      <c r="AJ58" s="333"/>
      <c r="AK58" s="333"/>
      <c r="AL58" s="333"/>
      <c r="AM58" s="333"/>
      <c r="AN58" s="332">
        <f t="shared" si="0"/>
        <v>0</v>
      </c>
      <c r="AO58" s="333"/>
      <c r="AP58" s="333"/>
      <c r="AQ58" s="172" t="s">
        <v>85</v>
      </c>
      <c r="AR58" s="170"/>
      <c r="AS58" s="173">
        <v>0</v>
      </c>
      <c r="AT58" s="174">
        <f t="shared" si="1"/>
        <v>0</v>
      </c>
      <c r="AU58" s="175">
        <f>'2.2 - SO 2.2 Lokální opra...'!P94</f>
        <v>0</v>
      </c>
      <c r="AV58" s="174">
        <f>'2.2 - SO 2.2 Lokální opra...'!J32</f>
        <v>0</v>
      </c>
      <c r="AW58" s="174">
        <f>'2.2 - SO 2.2 Lokální opra...'!J33</f>
        <v>0</v>
      </c>
      <c r="AX58" s="174">
        <f>'2.2 - SO 2.2 Lokální opra...'!J34</f>
        <v>0</v>
      </c>
      <c r="AY58" s="174">
        <f>'2.2 - SO 2.2 Lokální opra...'!J35</f>
        <v>0</v>
      </c>
      <c r="AZ58" s="174">
        <f>'2.2 - SO 2.2 Lokální opra...'!F32</f>
        <v>0</v>
      </c>
      <c r="BA58" s="174">
        <f>'2.2 - SO 2.2 Lokální opra...'!F33</f>
        <v>0</v>
      </c>
      <c r="BB58" s="174">
        <f>'2.2 - SO 2.2 Lokální opra...'!F34</f>
        <v>0</v>
      </c>
      <c r="BC58" s="174">
        <f>'2.2 - SO 2.2 Lokální opra...'!F35</f>
        <v>0</v>
      </c>
      <c r="BD58" s="176">
        <f>'2.2 - SO 2.2 Lokální opra...'!F36</f>
        <v>0</v>
      </c>
      <c r="BT58" s="178" t="s">
        <v>81</v>
      </c>
      <c r="BV58" s="178" t="s">
        <v>75</v>
      </c>
      <c r="BW58" s="178" t="s">
        <v>100</v>
      </c>
      <c r="BX58" s="178" t="s">
        <v>97</v>
      </c>
      <c r="CL58" s="178" t="s">
        <v>21</v>
      </c>
    </row>
    <row r="59" spans="1:91" s="177" customFormat="1" ht="16.5" customHeight="1">
      <c r="A59" s="169" t="s">
        <v>82</v>
      </c>
      <c r="B59" s="170"/>
      <c r="C59" s="171"/>
      <c r="D59" s="171"/>
      <c r="E59" s="336" t="s">
        <v>101</v>
      </c>
      <c r="F59" s="336"/>
      <c r="G59" s="336"/>
      <c r="H59" s="336"/>
      <c r="I59" s="336"/>
      <c r="J59" s="171"/>
      <c r="K59" s="336" t="s">
        <v>102</v>
      </c>
      <c r="L59" s="336"/>
      <c r="M59" s="336"/>
      <c r="N59" s="336"/>
      <c r="O59" s="336"/>
      <c r="P59" s="336"/>
      <c r="Q59" s="336"/>
      <c r="R59" s="336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6"/>
      <c r="AD59" s="336"/>
      <c r="AE59" s="336"/>
      <c r="AF59" s="336"/>
      <c r="AG59" s="332">
        <f>'2.3 - SO 2.3.1 Vodovodní ...'!J29</f>
        <v>0</v>
      </c>
      <c r="AH59" s="333"/>
      <c r="AI59" s="333"/>
      <c r="AJ59" s="333"/>
      <c r="AK59" s="333"/>
      <c r="AL59" s="333"/>
      <c r="AM59" s="333"/>
      <c r="AN59" s="332">
        <f t="shared" si="0"/>
        <v>0</v>
      </c>
      <c r="AO59" s="333"/>
      <c r="AP59" s="333"/>
      <c r="AQ59" s="172" t="s">
        <v>85</v>
      </c>
      <c r="AR59" s="170"/>
      <c r="AS59" s="173">
        <v>0</v>
      </c>
      <c r="AT59" s="174">
        <f t="shared" si="1"/>
        <v>0</v>
      </c>
      <c r="AU59" s="175">
        <f>'2.3 - SO 2.3.1 Vodovodní ...'!P92</f>
        <v>0</v>
      </c>
      <c r="AV59" s="174">
        <f>'2.3 - SO 2.3.1 Vodovodní ...'!J32</f>
        <v>0</v>
      </c>
      <c r="AW59" s="174">
        <f>'2.3 - SO 2.3.1 Vodovodní ...'!J33</f>
        <v>0</v>
      </c>
      <c r="AX59" s="174">
        <f>'2.3 - SO 2.3.1 Vodovodní ...'!J34</f>
        <v>0</v>
      </c>
      <c r="AY59" s="174">
        <f>'2.3 - SO 2.3.1 Vodovodní ...'!J35</f>
        <v>0</v>
      </c>
      <c r="AZ59" s="174">
        <f>'2.3 - SO 2.3.1 Vodovodní ...'!F32</f>
        <v>0</v>
      </c>
      <c r="BA59" s="174">
        <f>'2.3 - SO 2.3.1 Vodovodní ...'!F33</f>
        <v>0</v>
      </c>
      <c r="BB59" s="174">
        <f>'2.3 - SO 2.3.1 Vodovodní ...'!F34</f>
        <v>0</v>
      </c>
      <c r="BC59" s="174">
        <f>'2.3 - SO 2.3.1 Vodovodní ...'!F35</f>
        <v>0</v>
      </c>
      <c r="BD59" s="176">
        <f>'2.3 - SO 2.3.1 Vodovodní ...'!F36</f>
        <v>0</v>
      </c>
      <c r="BT59" s="178" t="s">
        <v>81</v>
      </c>
      <c r="BV59" s="178" t="s">
        <v>75</v>
      </c>
      <c r="BW59" s="178" t="s">
        <v>103</v>
      </c>
      <c r="BX59" s="178" t="s">
        <v>97</v>
      </c>
      <c r="CL59" s="178" t="s">
        <v>21</v>
      </c>
    </row>
    <row r="60" spans="1:91" s="159" customFormat="1" ht="16.5" customHeight="1">
      <c r="B60" s="160"/>
      <c r="C60" s="161"/>
      <c r="D60" s="335" t="s">
        <v>104</v>
      </c>
      <c r="E60" s="335"/>
      <c r="F60" s="335"/>
      <c r="G60" s="335"/>
      <c r="H60" s="335"/>
      <c r="I60" s="162"/>
      <c r="J60" s="335" t="s">
        <v>105</v>
      </c>
      <c r="K60" s="335"/>
      <c r="L60" s="335"/>
      <c r="M60" s="335"/>
      <c r="N60" s="335"/>
      <c r="O60" s="335"/>
      <c r="P60" s="335"/>
      <c r="Q60" s="335"/>
      <c r="R60" s="335"/>
      <c r="S60" s="335"/>
      <c r="T60" s="335"/>
      <c r="U60" s="335"/>
      <c r="V60" s="335"/>
      <c r="W60" s="335"/>
      <c r="X60" s="335"/>
      <c r="Y60" s="335"/>
      <c r="Z60" s="335"/>
      <c r="AA60" s="335"/>
      <c r="AB60" s="335"/>
      <c r="AC60" s="335"/>
      <c r="AD60" s="335"/>
      <c r="AE60" s="335"/>
      <c r="AF60" s="335"/>
      <c r="AG60" s="349">
        <f>ROUND(SUM(AG61:AG63),2)</f>
        <v>0</v>
      </c>
      <c r="AH60" s="331"/>
      <c r="AI60" s="331"/>
      <c r="AJ60" s="331"/>
      <c r="AK60" s="331"/>
      <c r="AL60" s="331"/>
      <c r="AM60" s="331"/>
      <c r="AN60" s="330">
        <f t="shared" si="0"/>
        <v>0</v>
      </c>
      <c r="AO60" s="331"/>
      <c r="AP60" s="331"/>
      <c r="AQ60" s="163" t="s">
        <v>79</v>
      </c>
      <c r="AR60" s="160"/>
      <c r="AS60" s="164">
        <f>ROUND(SUM(AS61:AS63),2)</f>
        <v>0</v>
      </c>
      <c r="AT60" s="165">
        <f t="shared" si="1"/>
        <v>0</v>
      </c>
      <c r="AU60" s="166">
        <f>ROUND(SUM(AU61:AU63),5)</f>
        <v>0</v>
      </c>
      <c r="AV60" s="165">
        <f>ROUND(AZ60*L26,2)</f>
        <v>0</v>
      </c>
      <c r="AW60" s="165">
        <f>ROUND(BA60*L27,2)</f>
        <v>0</v>
      </c>
      <c r="AX60" s="165">
        <f>ROUND(BB60*L26,2)</f>
        <v>0</v>
      </c>
      <c r="AY60" s="165">
        <f>ROUND(BC60*L27,2)</f>
        <v>0</v>
      </c>
      <c r="AZ60" s="165">
        <f>ROUND(SUM(AZ61:AZ63),2)</f>
        <v>0</v>
      </c>
      <c r="BA60" s="165">
        <f>ROUND(SUM(BA61:BA63),2)</f>
        <v>0</v>
      </c>
      <c r="BB60" s="165">
        <f>ROUND(SUM(BB61:BB63),2)</f>
        <v>0</v>
      </c>
      <c r="BC60" s="165">
        <f>ROUND(SUM(BC61:BC63),2)</f>
        <v>0</v>
      </c>
      <c r="BD60" s="167">
        <f>ROUND(SUM(BD61:BD63),2)</f>
        <v>0</v>
      </c>
      <c r="BS60" s="168" t="s">
        <v>72</v>
      </c>
      <c r="BT60" s="168" t="s">
        <v>77</v>
      </c>
      <c r="BU60" s="168" t="s">
        <v>74</v>
      </c>
      <c r="BV60" s="168" t="s">
        <v>75</v>
      </c>
      <c r="BW60" s="168" t="s">
        <v>106</v>
      </c>
      <c r="BX60" s="168" t="s">
        <v>7</v>
      </c>
      <c r="CL60" s="168" t="s">
        <v>21</v>
      </c>
      <c r="CM60" s="168" t="s">
        <v>81</v>
      </c>
    </row>
    <row r="61" spans="1:91" s="177" customFormat="1" ht="16.5" customHeight="1">
      <c r="A61" s="169" t="s">
        <v>82</v>
      </c>
      <c r="B61" s="170"/>
      <c r="C61" s="171"/>
      <c r="D61" s="171"/>
      <c r="E61" s="336" t="s">
        <v>107</v>
      </c>
      <c r="F61" s="336"/>
      <c r="G61" s="336"/>
      <c r="H61" s="336"/>
      <c r="I61" s="336"/>
      <c r="J61" s="171"/>
      <c r="K61" s="336" t="s">
        <v>108</v>
      </c>
      <c r="L61" s="336"/>
      <c r="M61" s="336"/>
      <c r="N61" s="336"/>
      <c r="O61" s="336"/>
      <c r="P61" s="336"/>
      <c r="Q61" s="336"/>
      <c r="R61" s="336"/>
      <c r="S61" s="336"/>
      <c r="T61" s="336"/>
      <c r="U61" s="336"/>
      <c r="V61" s="336"/>
      <c r="W61" s="336"/>
      <c r="X61" s="336"/>
      <c r="Y61" s="336"/>
      <c r="Z61" s="336"/>
      <c r="AA61" s="336"/>
      <c r="AB61" s="336"/>
      <c r="AC61" s="336"/>
      <c r="AD61" s="336"/>
      <c r="AE61" s="336"/>
      <c r="AF61" s="336"/>
      <c r="AG61" s="332">
        <f>'5.1 - SO 5.1 Stoka AA-1'!J29</f>
        <v>0</v>
      </c>
      <c r="AH61" s="333"/>
      <c r="AI61" s="333"/>
      <c r="AJ61" s="333"/>
      <c r="AK61" s="333"/>
      <c r="AL61" s="333"/>
      <c r="AM61" s="333"/>
      <c r="AN61" s="332">
        <f t="shared" si="0"/>
        <v>0</v>
      </c>
      <c r="AO61" s="333"/>
      <c r="AP61" s="333"/>
      <c r="AQ61" s="172" t="s">
        <v>85</v>
      </c>
      <c r="AR61" s="170"/>
      <c r="AS61" s="173">
        <v>0</v>
      </c>
      <c r="AT61" s="174">
        <f t="shared" si="1"/>
        <v>0</v>
      </c>
      <c r="AU61" s="175">
        <f>'5.1 - SO 5.1 Stoka AA-1'!P92</f>
        <v>0</v>
      </c>
      <c r="AV61" s="174">
        <f>'5.1 - SO 5.1 Stoka AA-1'!J32</f>
        <v>0</v>
      </c>
      <c r="AW61" s="174">
        <f>'5.1 - SO 5.1 Stoka AA-1'!J33</f>
        <v>0</v>
      </c>
      <c r="AX61" s="174">
        <f>'5.1 - SO 5.1 Stoka AA-1'!J34</f>
        <v>0</v>
      </c>
      <c r="AY61" s="174">
        <f>'5.1 - SO 5.1 Stoka AA-1'!J35</f>
        <v>0</v>
      </c>
      <c r="AZ61" s="174">
        <f>'5.1 - SO 5.1 Stoka AA-1'!F32</f>
        <v>0</v>
      </c>
      <c r="BA61" s="174">
        <f>'5.1 - SO 5.1 Stoka AA-1'!F33</f>
        <v>0</v>
      </c>
      <c r="BB61" s="174">
        <f>'5.1 - SO 5.1 Stoka AA-1'!F34</f>
        <v>0</v>
      </c>
      <c r="BC61" s="174">
        <f>'5.1 - SO 5.1 Stoka AA-1'!F35</f>
        <v>0</v>
      </c>
      <c r="BD61" s="176">
        <f>'5.1 - SO 5.1 Stoka AA-1'!F36</f>
        <v>0</v>
      </c>
      <c r="BT61" s="178" t="s">
        <v>81</v>
      </c>
      <c r="BV61" s="178" t="s">
        <v>75</v>
      </c>
      <c r="BW61" s="178" t="s">
        <v>109</v>
      </c>
      <c r="BX61" s="178" t="s">
        <v>106</v>
      </c>
      <c r="CL61" s="178" t="s">
        <v>21</v>
      </c>
    </row>
    <row r="62" spans="1:91" s="177" customFormat="1" ht="16.5" customHeight="1">
      <c r="A62" s="169" t="s">
        <v>82</v>
      </c>
      <c r="B62" s="170"/>
      <c r="C62" s="171"/>
      <c r="D62" s="171"/>
      <c r="E62" s="336" t="s">
        <v>110</v>
      </c>
      <c r="F62" s="336"/>
      <c r="G62" s="336"/>
      <c r="H62" s="336"/>
      <c r="I62" s="336"/>
      <c r="J62" s="171"/>
      <c r="K62" s="336" t="s">
        <v>111</v>
      </c>
      <c r="L62" s="336"/>
      <c r="M62" s="336"/>
      <c r="N62" s="336"/>
      <c r="O62" s="336"/>
      <c r="P62" s="336"/>
      <c r="Q62" s="336"/>
      <c r="R62" s="336"/>
      <c r="S62" s="336"/>
      <c r="T62" s="336"/>
      <c r="U62" s="336"/>
      <c r="V62" s="336"/>
      <c r="W62" s="336"/>
      <c r="X62" s="336"/>
      <c r="Y62" s="336"/>
      <c r="Z62" s="336"/>
      <c r="AA62" s="336"/>
      <c r="AB62" s="336"/>
      <c r="AC62" s="336"/>
      <c r="AD62" s="336"/>
      <c r="AE62" s="336"/>
      <c r="AF62" s="336"/>
      <c r="AG62" s="332">
        <f>'5.2 - SO 5.2.1 Vodovodní ...'!J29</f>
        <v>0</v>
      </c>
      <c r="AH62" s="333"/>
      <c r="AI62" s="333"/>
      <c r="AJ62" s="333"/>
      <c r="AK62" s="333"/>
      <c r="AL62" s="333"/>
      <c r="AM62" s="333"/>
      <c r="AN62" s="332">
        <f t="shared" si="0"/>
        <v>0</v>
      </c>
      <c r="AO62" s="333"/>
      <c r="AP62" s="333"/>
      <c r="AQ62" s="172" t="s">
        <v>85</v>
      </c>
      <c r="AR62" s="170"/>
      <c r="AS62" s="173">
        <v>0</v>
      </c>
      <c r="AT62" s="174">
        <f t="shared" si="1"/>
        <v>0</v>
      </c>
      <c r="AU62" s="175">
        <f>'5.2 - SO 5.2.1 Vodovodní ...'!P92</f>
        <v>0</v>
      </c>
      <c r="AV62" s="174">
        <f>'5.2 - SO 5.2.1 Vodovodní ...'!J32</f>
        <v>0</v>
      </c>
      <c r="AW62" s="174">
        <f>'5.2 - SO 5.2.1 Vodovodní ...'!J33</f>
        <v>0</v>
      </c>
      <c r="AX62" s="174">
        <f>'5.2 - SO 5.2.1 Vodovodní ...'!J34</f>
        <v>0</v>
      </c>
      <c r="AY62" s="174">
        <f>'5.2 - SO 5.2.1 Vodovodní ...'!J35</f>
        <v>0</v>
      </c>
      <c r="AZ62" s="174">
        <f>'5.2 - SO 5.2.1 Vodovodní ...'!F32</f>
        <v>0</v>
      </c>
      <c r="BA62" s="174">
        <f>'5.2 - SO 5.2.1 Vodovodní ...'!F33</f>
        <v>0</v>
      </c>
      <c r="BB62" s="174">
        <f>'5.2 - SO 5.2.1 Vodovodní ...'!F34</f>
        <v>0</v>
      </c>
      <c r="BC62" s="174">
        <f>'5.2 - SO 5.2.1 Vodovodní ...'!F35</f>
        <v>0</v>
      </c>
      <c r="BD62" s="176">
        <f>'5.2 - SO 5.2.1 Vodovodní ...'!F36</f>
        <v>0</v>
      </c>
      <c r="BT62" s="178" t="s">
        <v>81</v>
      </c>
      <c r="BV62" s="178" t="s">
        <v>75</v>
      </c>
      <c r="BW62" s="178" t="s">
        <v>112</v>
      </c>
      <c r="BX62" s="178" t="s">
        <v>106</v>
      </c>
      <c r="CL62" s="178" t="s">
        <v>21</v>
      </c>
    </row>
    <row r="63" spans="1:91" s="177" customFormat="1" ht="16.5" customHeight="1">
      <c r="A63" s="169" t="s">
        <v>82</v>
      </c>
      <c r="B63" s="170"/>
      <c r="C63" s="171"/>
      <c r="D63" s="171"/>
      <c r="E63" s="336" t="s">
        <v>113</v>
      </c>
      <c r="F63" s="336"/>
      <c r="G63" s="336"/>
      <c r="H63" s="336"/>
      <c r="I63" s="336"/>
      <c r="J63" s="171"/>
      <c r="K63" s="336" t="s">
        <v>114</v>
      </c>
      <c r="L63" s="336"/>
      <c r="M63" s="336"/>
      <c r="N63" s="336"/>
      <c r="O63" s="336"/>
      <c r="P63" s="336"/>
      <c r="Q63" s="336"/>
      <c r="R63" s="336"/>
      <c r="S63" s="336"/>
      <c r="T63" s="336"/>
      <c r="U63" s="336"/>
      <c r="V63" s="336"/>
      <c r="W63" s="336"/>
      <c r="X63" s="336"/>
      <c r="Y63" s="336"/>
      <c r="Z63" s="336"/>
      <c r="AA63" s="336"/>
      <c r="AB63" s="336"/>
      <c r="AC63" s="336"/>
      <c r="AD63" s="336"/>
      <c r="AE63" s="336"/>
      <c r="AF63" s="336"/>
      <c r="AG63" s="332">
        <f>'5.4 - SO 5.3 Lokální opra...'!J29</f>
        <v>0</v>
      </c>
      <c r="AH63" s="333"/>
      <c r="AI63" s="333"/>
      <c r="AJ63" s="333"/>
      <c r="AK63" s="333"/>
      <c r="AL63" s="333"/>
      <c r="AM63" s="333"/>
      <c r="AN63" s="332">
        <f t="shared" si="0"/>
        <v>0</v>
      </c>
      <c r="AO63" s="333"/>
      <c r="AP63" s="333"/>
      <c r="AQ63" s="172" t="s">
        <v>85</v>
      </c>
      <c r="AR63" s="170"/>
      <c r="AS63" s="173">
        <v>0</v>
      </c>
      <c r="AT63" s="174">
        <f t="shared" si="1"/>
        <v>0</v>
      </c>
      <c r="AU63" s="175">
        <f>'5.4 - SO 5.3 Lokální opra...'!P91</f>
        <v>0</v>
      </c>
      <c r="AV63" s="174">
        <f>'5.4 - SO 5.3 Lokální opra...'!J32</f>
        <v>0</v>
      </c>
      <c r="AW63" s="174">
        <f>'5.4 - SO 5.3 Lokální opra...'!J33</f>
        <v>0</v>
      </c>
      <c r="AX63" s="174">
        <f>'5.4 - SO 5.3 Lokální opra...'!J34</f>
        <v>0</v>
      </c>
      <c r="AY63" s="174">
        <f>'5.4 - SO 5.3 Lokální opra...'!J35</f>
        <v>0</v>
      </c>
      <c r="AZ63" s="174">
        <f>'5.4 - SO 5.3 Lokální opra...'!F32</f>
        <v>0</v>
      </c>
      <c r="BA63" s="174">
        <f>'5.4 - SO 5.3 Lokální opra...'!F33</f>
        <v>0</v>
      </c>
      <c r="BB63" s="174">
        <f>'5.4 - SO 5.3 Lokální opra...'!F34</f>
        <v>0</v>
      </c>
      <c r="BC63" s="174">
        <f>'5.4 - SO 5.3 Lokální opra...'!F35</f>
        <v>0</v>
      </c>
      <c r="BD63" s="176">
        <f>'5.4 - SO 5.3 Lokální opra...'!F36</f>
        <v>0</v>
      </c>
      <c r="BT63" s="178" t="s">
        <v>81</v>
      </c>
      <c r="BV63" s="178" t="s">
        <v>75</v>
      </c>
      <c r="BW63" s="178" t="s">
        <v>115</v>
      </c>
      <c r="BX63" s="178" t="s">
        <v>106</v>
      </c>
      <c r="CL63" s="178" t="s">
        <v>21</v>
      </c>
    </row>
    <row r="64" spans="1:91" s="159" customFormat="1" ht="16.5" customHeight="1">
      <c r="A64" s="169" t="s">
        <v>82</v>
      </c>
      <c r="B64" s="160"/>
      <c r="C64" s="161"/>
      <c r="D64" s="335" t="s">
        <v>116</v>
      </c>
      <c r="E64" s="335"/>
      <c r="F64" s="335"/>
      <c r="G64" s="335"/>
      <c r="H64" s="335"/>
      <c r="I64" s="162"/>
      <c r="J64" s="335" t="s">
        <v>117</v>
      </c>
      <c r="K64" s="335"/>
      <c r="L64" s="335"/>
      <c r="M64" s="335"/>
      <c r="N64" s="335"/>
      <c r="O64" s="335"/>
      <c r="P64" s="335"/>
      <c r="Q64" s="335"/>
      <c r="R64" s="335"/>
      <c r="S64" s="335"/>
      <c r="T64" s="335"/>
      <c r="U64" s="335"/>
      <c r="V64" s="335"/>
      <c r="W64" s="335"/>
      <c r="X64" s="335"/>
      <c r="Y64" s="335"/>
      <c r="Z64" s="335"/>
      <c r="AA64" s="335"/>
      <c r="AB64" s="335"/>
      <c r="AC64" s="335"/>
      <c r="AD64" s="335"/>
      <c r="AE64" s="335"/>
      <c r="AF64" s="335"/>
      <c r="AG64" s="330">
        <f>'06 - Vedlejší a ostaní ná...'!J27</f>
        <v>0</v>
      </c>
      <c r="AH64" s="331"/>
      <c r="AI64" s="331"/>
      <c r="AJ64" s="331"/>
      <c r="AK64" s="331"/>
      <c r="AL64" s="331"/>
      <c r="AM64" s="331"/>
      <c r="AN64" s="330">
        <f t="shared" si="0"/>
        <v>0</v>
      </c>
      <c r="AO64" s="331"/>
      <c r="AP64" s="331"/>
      <c r="AQ64" s="163" t="s">
        <v>79</v>
      </c>
      <c r="AR64" s="160"/>
      <c r="AS64" s="179">
        <v>0</v>
      </c>
      <c r="AT64" s="180">
        <f t="shared" si="1"/>
        <v>0</v>
      </c>
      <c r="AU64" s="181">
        <f>'06 - Vedlejší a ostaní ná...'!P82</f>
        <v>0</v>
      </c>
      <c r="AV64" s="180">
        <f>'06 - Vedlejší a ostaní ná...'!J30</f>
        <v>0</v>
      </c>
      <c r="AW64" s="180">
        <f>'06 - Vedlejší a ostaní ná...'!J31</f>
        <v>0</v>
      </c>
      <c r="AX64" s="180">
        <f>'06 - Vedlejší a ostaní ná...'!J32</f>
        <v>0</v>
      </c>
      <c r="AY64" s="180">
        <f>'06 - Vedlejší a ostaní ná...'!J33</f>
        <v>0</v>
      </c>
      <c r="AZ64" s="180">
        <f>'06 - Vedlejší a ostaní ná...'!F30</f>
        <v>0</v>
      </c>
      <c r="BA64" s="180">
        <f>'06 - Vedlejší a ostaní ná...'!F31</f>
        <v>0</v>
      </c>
      <c r="BB64" s="180">
        <f>'06 - Vedlejší a ostaní ná...'!F32</f>
        <v>0</v>
      </c>
      <c r="BC64" s="180">
        <f>'06 - Vedlejší a ostaní ná...'!F33</f>
        <v>0</v>
      </c>
      <c r="BD64" s="182">
        <f>'06 - Vedlejší a ostaní ná...'!F34</f>
        <v>0</v>
      </c>
      <c r="BT64" s="168" t="s">
        <v>77</v>
      </c>
      <c r="BV64" s="168" t="s">
        <v>75</v>
      </c>
      <c r="BW64" s="168" t="s">
        <v>118</v>
      </c>
      <c r="BX64" s="168" t="s">
        <v>7</v>
      </c>
      <c r="CL64" s="168" t="s">
        <v>5</v>
      </c>
      <c r="CM64" s="168" t="s">
        <v>81</v>
      </c>
    </row>
    <row r="65" spans="2:44" s="118" customFormat="1" ht="30" customHeight="1">
      <c r="B65" s="113"/>
      <c r="AR65" s="113"/>
    </row>
    <row r="66" spans="2:44" s="118" customFormat="1" ht="6.95" customHeight="1">
      <c r="B66" s="129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13"/>
    </row>
  </sheetData>
  <sheetProtection algorithmName="SHA-512" hashValue="px5OwvKZ9qVJBVxmtnJQeiY0PunmJq0czAsIDo+ScmbhpL5aaUi0zGkHvq8Bb2wCF3dGR8Rn8ZwzC6BznH3FAA==" saltValue="sW1U9OOzHlF3VaSU4y0Avg==" spinCount="100000" sheet="1" objects="1" scenarios="1"/>
  <mergeCells count="89">
    <mergeCell ref="AG60:AM60"/>
    <mergeCell ref="AG61:AM61"/>
    <mergeCell ref="AG62:AM62"/>
    <mergeCell ref="AG51:AM51"/>
    <mergeCell ref="AN51:AP51"/>
    <mergeCell ref="AG55:AM55"/>
    <mergeCell ref="AG56:AM56"/>
    <mergeCell ref="AG57:AM57"/>
    <mergeCell ref="AG58:AM58"/>
    <mergeCell ref="AG59:AM59"/>
    <mergeCell ref="AN53:AP53"/>
    <mergeCell ref="AN52:AP52"/>
    <mergeCell ref="AG52:AM52"/>
    <mergeCell ref="AG53:AM53"/>
    <mergeCell ref="AG54:AM54"/>
    <mergeCell ref="AN60:AP60"/>
    <mergeCell ref="K61:AF61"/>
    <mergeCell ref="K62:AF62"/>
    <mergeCell ref="K63:AF63"/>
    <mergeCell ref="J64:AF64"/>
    <mergeCell ref="AG64:AM64"/>
    <mergeCell ref="AG63:AM63"/>
    <mergeCell ref="D64:H64"/>
    <mergeCell ref="AM46:AP46"/>
    <mergeCell ref="AS46:AT48"/>
    <mergeCell ref="AN49:AP49"/>
    <mergeCell ref="L42:AO42"/>
    <mergeCell ref="AM44:AN44"/>
    <mergeCell ref="I49:AF49"/>
    <mergeCell ref="AG49:AM49"/>
    <mergeCell ref="K53:AF53"/>
    <mergeCell ref="K54:AF54"/>
    <mergeCell ref="K55:AF55"/>
    <mergeCell ref="K56:AF56"/>
    <mergeCell ref="J57:AF57"/>
    <mergeCell ref="K58:AF58"/>
    <mergeCell ref="K59:AF59"/>
    <mergeCell ref="J60:AF60"/>
    <mergeCell ref="E59:I59"/>
    <mergeCell ref="D60:H60"/>
    <mergeCell ref="E61:I61"/>
    <mergeCell ref="E62:I62"/>
    <mergeCell ref="E63:I63"/>
    <mergeCell ref="E58:I58"/>
    <mergeCell ref="C49:G49"/>
    <mergeCell ref="D52:H52"/>
    <mergeCell ref="E53:I53"/>
    <mergeCell ref="E54:I54"/>
    <mergeCell ref="E55:I55"/>
    <mergeCell ref="E56:I56"/>
    <mergeCell ref="D57:H57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N61:AP61"/>
    <mergeCell ref="AN62:AP62"/>
    <mergeCell ref="AN63:AP63"/>
    <mergeCell ref="AN64:AP64"/>
    <mergeCell ref="AN59:AP59"/>
    <mergeCell ref="AN57:AP57"/>
    <mergeCell ref="AN54:AP54"/>
    <mergeCell ref="AN55:AP55"/>
    <mergeCell ref="AN56:AP56"/>
    <mergeCell ref="AN58:AP58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3" location="'1.2 - SO 1.2 Stoka AA-1-1'!C2" display="/"/>
    <hyperlink ref="A54" location="'1.3 - SO 1.3 Lokální opra...'!C2" display="/"/>
    <hyperlink ref="A55" location="'1.4 - SO 1.4.1 Vodovodní ...'!C2" display="/"/>
    <hyperlink ref="A56" location="'1.6 - SO 1.5 Lokální opra...'!C2" display="/"/>
    <hyperlink ref="A58" location="'2.2 - SO 2.2 Lokální opra...'!C2" display="/"/>
    <hyperlink ref="A59" location="'2.3 - SO 2.3.1 Vodovodní ...'!C2" display="/"/>
    <hyperlink ref="A61" location="'5.1 - SO 5.1 Stoka AA-1'!C2" display="/"/>
    <hyperlink ref="A62" location="'5.2 - SO 5.2.1 Vodovodní ...'!C2" display="/"/>
    <hyperlink ref="A63" location="'5.4 - SO 5.3 Lokální opra...'!C2" display="/"/>
    <hyperlink ref="A64" location="'06 - Vedlejší a ostaní ná...'!C2" display="/"/>
  </hyperlinks>
  <pageMargins left="0.59055118110236227" right="0.59055118110236227" top="0.59055118110236227" bottom="0.59055118110236227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4"/>
  <sheetViews>
    <sheetView showGridLines="0" workbookViewId="0">
      <pane ySplit="1" topLeftCell="A5" activePane="bottomLeft" state="frozen"/>
      <selection pane="bottomLeft" activeCell="F251" activeCellId="1" sqref="F247:F248 F251:F252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115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ht="15">
      <c r="B8" s="101"/>
      <c r="C8" s="102"/>
      <c r="D8" s="109" t="s">
        <v>125</v>
      </c>
      <c r="E8" s="102"/>
      <c r="F8" s="102"/>
      <c r="G8" s="102"/>
      <c r="H8" s="102"/>
      <c r="I8" s="102"/>
      <c r="J8" s="102"/>
      <c r="K8" s="104"/>
    </row>
    <row r="9" spans="1:70" s="118" customFormat="1" ht="16.5" customHeight="1">
      <c r="B9" s="113"/>
      <c r="C9" s="114"/>
      <c r="D9" s="114"/>
      <c r="E9" s="354" t="s">
        <v>1260</v>
      </c>
      <c r="F9" s="355"/>
      <c r="G9" s="355"/>
      <c r="H9" s="355"/>
      <c r="I9" s="114"/>
      <c r="J9" s="114"/>
      <c r="K9" s="117"/>
    </row>
    <row r="10" spans="1:70" s="118" customFormat="1" ht="15">
      <c r="B10" s="113"/>
      <c r="C10" s="114"/>
      <c r="D10" s="109" t="s">
        <v>127</v>
      </c>
      <c r="E10" s="114"/>
      <c r="F10" s="114"/>
      <c r="G10" s="114"/>
      <c r="H10" s="114"/>
      <c r="I10" s="114"/>
      <c r="J10" s="114"/>
      <c r="K10" s="117"/>
    </row>
    <row r="11" spans="1:70" s="118" customFormat="1" ht="36.950000000000003" customHeight="1">
      <c r="B11" s="113"/>
      <c r="C11" s="114"/>
      <c r="D11" s="114"/>
      <c r="E11" s="356" t="s">
        <v>1933</v>
      </c>
      <c r="F11" s="355"/>
      <c r="G11" s="355"/>
      <c r="H11" s="355"/>
      <c r="I11" s="114"/>
      <c r="J11" s="114"/>
      <c r="K11" s="117"/>
    </row>
    <row r="12" spans="1:70" s="118" customFormat="1">
      <c r="B12" s="113"/>
      <c r="C12" s="114"/>
      <c r="D12" s="114"/>
      <c r="E12" s="114"/>
      <c r="F12" s="114"/>
      <c r="G12" s="114"/>
      <c r="H12" s="114"/>
      <c r="I12" s="114"/>
      <c r="J12" s="114"/>
      <c r="K12" s="117"/>
    </row>
    <row r="13" spans="1:70" s="118" customFormat="1" ht="14.45" customHeight="1">
      <c r="B13" s="113"/>
      <c r="C13" s="114"/>
      <c r="D13" s="109" t="s">
        <v>20</v>
      </c>
      <c r="E13" s="114"/>
      <c r="F13" s="110" t="s">
        <v>21</v>
      </c>
      <c r="G13" s="114"/>
      <c r="H13" s="114"/>
      <c r="I13" s="109" t="s">
        <v>22</v>
      </c>
      <c r="J13" s="110" t="s">
        <v>5</v>
      </c>
      <c r="K13" s="117"/>
    </row>
    <row r="14" spans="1:70" s="118" customFormat="1" ht="14.45" customHeight="1">
      <c r="B14" s="113"/>
      <c r="C14" s="114"/>
      <c r="D14" s="109" t="s">
        <v>24</v>
      </c>
      <c r="E14" s="114"/>
      <c r="F14" s="110" t="s">
        <v>25</v>
      </c>
      <c r="G14" s="114"/>
      <c r="H14" s="114"/>
      <c r="I14" s="109" t="s">
        <v>26</v>
      </c>
      <c r="J14" s="184" t="str">
        <f>'Rekapitulace stavby'!AN8</f>
        <v>28. 12. 2018</v>
      </c>
      <c r="K14" s="117"/>
    </row>
    <row r="15" spans="1:70" s="118" customFormat="1" ht="10.9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7"/>
    </row>
    <row r="16" spans="1:70" s="118" customFormat="1" ht="14.45" customHeight="1">
      <c r="B16" s="113"/>
      <c r="C16" s="114"/>
      <c r="D16" s="109" t="s">
        <v>28</v>
      </c>
      <c r="E16" s="114"/>
      <c r="F16" s="114"/>
      <c r="G16" s="114"/>
      <c r="H16" s="114"/>
      <c r="I16" s="109" t="s">
        <v>29</v>
      </c>
      <c r="J16" s="110" t="s">
        <v>5</v>
      </c>
      <c r="K16" s="117"/>
    </row>
    <row r="17" spans="2:11" s="118" customFormat="1" ht="18" customHeight="1">
      <c r="B17" s="113"/>
      <c r="C17" s="114"/>
      <c r="D17" s="114"/>
      <c r="E17" s="110" t="s">
        <v>30</v>
      </c>
      <c r="F17" s="114"/>
      <c r="G17" s="114"/>
      <c r="H17" s="114"/>
      <c r="I17" s="109" t="s">
        <v>31</v>
      </c>
      <c r="J17" s="110" t="s">
        <v>5</v>
      </c>
      <c r="K17" s="117"/>
    </row>
    <row r="18" spans="2:11" s="118" customFormat="1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7"/>
    </row>
    <row r="19" spans="2:11" s="118" customFormat="1" ht="14.45" customHeight="1">
      <c r="B19" s="113"/>
      <c r="C19" s="114"/>
      <c r="D19" s="109" t="s">
        <v>32</v>
      </c>
      <c r="E19" s="114"/>
      <c r="F19" s="114"/>
      <c r="G19" s="114"/>
      <c r="H19" s="114"/>
      <c r="I19" s="109" t="s">
        <v>29</v>
      </c>
      <c r="J19" s="110" t="str">
        <f>IF('Rekapitulace stavby'!AN13="Vyplň údaj","",IF('Rekapitulace stavby'!AN13="","",'Rekapitulace stavby'!AN13))</f>
        <v/>
      </c>
      <c r="K19" s="117"/>
    </row>
    <row r="20" spans="2:11" s="118" customFormat="1" ht="18" customHeight="1">
      <c r="B20" s="113"/>
      <c r="C20" s="114"/>
      <c r="D20" s="114"/>
      <c r="E20" s="110" t="str">
        <f>IF('Rekapitulace stavby'!E14="Vyplň údaj","",IF('Rekapitulace stavby'!E14="","",'Rekapitulace stavby'!E14))</f>
        <v/>
      </c>
      <c r="F20" s="114"/>
      <c r="G20" s="114"/>
      <c r="H20" s="114"/>
      <c r="I20" s="109" t="s">
        <v>31</v>
      </c>
      <c r="J20" s="110" t="str">
        <f>IF('Rekapitulace stavby'!AN14="Vyplň údaj","",IF('Rekapitulace stavby'!AN14="","",'Rekapitulace stavby'!AN14))</f>
        <v/>
      </c>
      <c r="K20" s="117"/>
    </row>
    <row r="21" spans="2:11" s="118" customFormat="1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7"/>
    </row>
    <row r="22" spans="2:11" s="118" customFormat="1" ht="14.45" customHeight="1">
      <c r="B22" s="113"/>
      <c r="C22" s="114"/>
      <c r="D22" s="109" t="s">
        <v>34</v>
      </c>
      <c r="E22" s="114"/>
      <c r="F22" s="114"/>
      <c r="G22" s="114"/>
      <c r="H22" s="114"/>
      <c r="I22" s="109" t="s">
        <v>29</v>
      </c>
      <c r="J22" s="110" t="s">
        <v>5</v>
      </c>
      <c r="K22" s="117"/>
    </row>
    <row r="23" spans="2:11" s="118" customFormat="1" ht="18" customHeight="1">
      <c r="B23" s="113"/>
      <c r="C23" s="114"/>
      <c r="D23" s="114"/>
      <c r="E23" s="110" t="s">
        <v>35</v>
      </c>
      <c r="F23" s="114"/>
      <c r="G23" s="114"/>
      <c r="H23" s="114"/>
      <c r="I23" s="109" t="s">
        <v>31</v>
      </c>
      <c r="J23" s="110" t="s">
        <v>5</v>
      </c>
      <c r="K23" s="117"/>
    </row>
    <row r="24" spans="2:1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7"/>
    </row>
    <row r="25" spans="2:11" s="118" customFormat="1" ht="14.45" customHeight="1">
      <c r="B25" s="113"/>
      <c r="C25" s="114"/>
      <c r="D25" s="109" t="s">
        <v>37</v>
      </c>
      <c r="E25" s="114"/>
      <c r="F25" s="114"/>
      <c r="G25" s="114"/>
      <c r="H25" s="114"/>
      <c r="I25" s="114"/>
      <c r="J25" s="114"/>
      <c r="K25" s="117"/>
    </row>
    <row r="26" spans="2:11" s="188" customFormat="1" ht="71.25" customHeight="1">
      <c r="B26" s="185"/>
      <c r="C26" s="186"/>
      <c r="D26" s="186"/>
      <c r="E26" s="326" t="s">
        <v>38</v>
      </c>
      <c r="F26" s="326"/>
      <c r="G26" s="326"/>
      <c r="H26" s="326"/>
      <c r="I26" s="186"/>
      <c r="J26" s="186"/>
      <c r="K26" s="187"/>
    </row>
    <row r="27" spans="2:11" s="118" customFormat="1" ht="6.95" customHeight="1">
      <c r="B27" s="113"/>
      <c r="C27" s="114"/>
      <c r="D27" s="114"/>
      <c r="E27" s="114"/>
      <c r="F27" s="114"/>
      <c r="G27" s="114"/>
      <c r="H27" s="114"/>
      <c r="I27" s="114"/>
      <c r="J27" s="114"/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25.35" customHeight="1">
      <c r="B29" s="113"/>
      <c r="C29" s="114"/>
      <c r="D29" s="190" t="s">
        <v>39</v>
      </c>
      <c r="E29" s="114"/>
      <c r="F29" s="114"/>
      <c r="G29" s="114"/>
      <c r="H29" s="114"/>
      <c r="I29" s="114"/>
      <c r="J29" s="191">
        <f>ROUND(J91,2)</f>
        <v>0</v>
      </c>
      <c r="K29" s="117"/>
    </row>
    <row r="30" spans="2:11" s="118" customFormat="1" ht="6.95" customHeight="1">
      <c r="B30" s="113"/>
      <c r="C30" s="114"/>
      <c r="D30" s="142"/>
      <c r="E30" s="142"/>
      <c r="F30" s="142"/>
      <c r="G30" s="142"/>
      <c r="H30" s="142"/>
      <c r="I30" s="142"/>
      <c r="J30" s="142"/>
      <c r="K30" s="189"/>
    </row>
    <row r="31" spans="2:11" s="118" customFormat="1" ht="14.45" customHeight="1">
      <c r="B31" s="113"/>
      <c r="C31" s="114"/>
      <c r="D31" s="114"/>
      <c r="E31" s="114"/>
      <c r="F31" s="192" t="s">
        <v>41</v>
      </c>
      <c r="G31" s="114"/>
      <c r="H31" s="114"/>
      <c r="I31" s="192" t="s">
        <v>40</v>
      </c>
      <c r="J31" s="192" t="s">
        <v>42</v>
      </c>
      <c r="K31" s="117"/>
    </row>
    <row r="32" spans="2:11" s="118" customFormat="1" ht="14.45" customHeight="1">
      <c r="B32" s="113"/>
      <c r="C32" s="114"/>
      <c r="D32" s="121" t="s">
        <v>43</v>
      </c>
      <c r="E32" s="121" t="s">
        <v>44</v>
      </c>
      <c r="F32" s="193">
        <f>ROUND(SUM(BE91:BE273), 2)</f>
        <v>0</v>
      </c>
      <c r="G32" s="114"/>
      <c r="H32" s="114"/>
      <c r="I32" s="194">
        <v>0.21</v>
      </c>
      <c r="J32" s="193">
        <f>ROUND(ROUND((SUM(BE91:BE273)), 2)*I32, 2)</f>
        <v>0</v>
      </c>
      <c r="K32" s="117"/>
    </row>
    <row r="33" spans="2:11" s="118" customFormat="1" ht="14.45" customHeight="1">
      <c r="B33" s="113"/>
      <c r="C33" s="114"/>
      <c r="D33" s="114"/>
      <c r="E33" s="121" t="s">
        <v>45</v>
      </c>
      <c r="F33" s="193">
        <f>ROUND(SUM(BF91:BF273), 2)</f>
        <v>0</v>
      </c>
      <c r="G33" s="114"/>
      <c r="H33" s="114"/>
      <c r="I33" s="194">
        <v>0.15</v>
      </c>
      <c r="J33" s="193">
        <f>ROUND(ROUND((SUM(BF91:BF273)), 2)*I33, 2)</f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46</v>
      </c>
      <c r="F34" s="193">
        <f>ROUND(SUM(BG91:BG273), 2)</f>
        <v>0</v>
      </c>
      <c r="G34" s="114"/>
      <c r="H34" s="114"/>
      <c r="I34" s="194">
        <v>0.21</v>
      </c>
      <c r="J34" s="193">
        <v>0</v>
      </c>
      <c r="K34" s="117"/>
    </row>
    <row r="35" spans="2:11" s="118" customFormat="1" ht="14.45" hidden="1" customHeight="1">
      <c r="B35" s="113"/>
      <c r="C35" s="114"/>
      <c r="D35" s="114"/>
      <c r="E35" s="121" t="s">
        <v>47</v>
      </c>
      <c r="F35" s="193">
        <f>ROUND(SUM(BH91:BH273), 2)</f>
        <v>0</v>
      </c>
      <c r="G35" s="114"/>
      <c r="H35" s="114"/>
      <c r="I35" s="194">
        <v>0.15</v>
      </c>
      <c r="J35" s="193">
        <v>0</v>
      </c>
      <c r="K35" s="117"/>
    </row>
    <row r="36" spans="2:11" s="118" customFormat="1" ht="14.45" hidden="1" customHeight="1">
      <c r="B36" s="113"/>
      <c r="C36" s="114"/>
      <c r="D36" s="114"/>
      <c r="E36" s="121" t="s">
        <v>48</v>
      </c>
      <c r="F36" s="193">
        <f>ROUND(SUM(BI91:BI273), 2)</f>
        <v>0</v>
      </c>
      <c r="G36" s="114"/>
      <c r="H36" s="114"/>
      <c r="I36" s="194">
        <v>0</v>
      </c>
      <c r="J36" s="193">
        <v>0</v>
      </c>
      <c r="K36" s="117"/>
    </row>
    <row r="37" spans="2:11" s="118" customFormat="1" ht="6.95" customHeight="1">
      <c r="B37" s="113"/>
      <c r="C37" s="114"/>
      <c r="D37" s="114"/>
      <c r="E37" s="114"/>
      <c r="F37" s="114"/>
      <c r="G37" s="114"/>
      <c r="H37" s="114"/>
      <c r="I37" s="114"/>
      <c r="J37" s="114"/>
      <c r="K37" s="117"/>
    </row>
    <row r="38" spans="2:11" s="118" customFormat="1" ht="25.35" customHeight="1">
      <c r="B38" s="113"/>
      <c r="C38" s="195"/>
      <c r="D38" s="196" t="s">
        <v>49</v>
      </c>
      <c r="E38" s="145"/>
      <c r="F38" s="145"/>
      <c r="G38" s="197" t="s">
        <v>50</v>
      </c>
      <c r="H38" s="198" t="s">
        <v>51</v>
      </c>
      <c r="I38" s="145"/>
      <c r="J38" s="199">
        <f>SUM(J29:J36)</f>
        <v>0</v>
      </c>
      <c r="K38" s="200"/>
    </row>
    <row r="39" spans="2:11" s="118" customFormat="1" ht="14.45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1"/>
    </row>
    <row r="43" spans="2:11" s="118" customFormat="1" ht="6.95" customHeight="1">
      <c r="B43" s="132"/>
      <c r="C43" s="133"/>
      <c r="D43" s="133"/>
      <c r="E43" s="133"/>
      <c r="F43" s="133"/>
      <c r="G43" s="133"/>
      <c r="H43" s="133"/>
      <c r="I43" s="133"/>
      <c r="J43" s="133"/>
      <c r="K43" s="201"/>
    </row>
    <row r="44" spans="2:11" s="118" customFormat="1" ht="36.950000000000003" customHeight="1">
      <c r="B44" s="113"/>
      <c r="C44" s="103" t="s">
        <v>129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6.9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7"/>
    </row>
    <row r="46" spans="2:11" s="118" customFormat="1" ht="14.45" customHeight="1">
      <c r="B46" s="113"/>
      <c r="C46" s="109" t="s">
        <v>19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6.5" customHeight="1">
      <c r="B47" s="113"/>
      <c r="C47" s="114"/>
      <c r="D47" s="114"/>
      <c r="E47" s="354" t="str">
        <f>E7</f>
        <v>Kosmonosy, obnova vodovodu a kanalizace - 2019 - etapa 1, část A</v>
      </c>
      <c r="F47" s="360"/>
      <c r="G47" s="360"/>
      <c r="H47" s="360"/>
      <c r="I47" s="114"/>
      <c r="J47" s="114"/>
      <c r="K47" s="117"/>
    </row>
    <row r="48" spans="2:11" ht="15">
      <c r="B48" s="101"/>
      <c r="C48" s="109" t="s">
        <v>125</v>
      </c>
      <c r="D48" s="102"/>
      <c r="E48" s="102"/>
      <c r="F48" s="102"/>
      <c r="G48" s="102"/>
      <c r="H48" s="102"/>
      <c r="I48" s="102"/>
      <c r="J48" s="102"/>
      <c r="K48" s="104"/>
    </row>
    <row r="49" spans="2:47" s="118" customFormat="1" ht="16.5" customHeight="1">
      <c r="B49" s="113"/>
      <c r="C49" s="114"/>
      <c r="D49" s="114"/>
      <c r="E49" s="354" t="s">
        <v>1260</v>
      </c>
      <c r="F49" s="355"/>
      <c r="G49" s="355"/>
      <c r="H49" s="355"/>
      <c r="I49" s="114"/>
      <c r="J49" s="114"/>
      <c r="K49" s="117"/>
    </row>
    <row r="50" spans="2:47" s="118" customFormat="1" ht="14.45" customHeight="1">
      <c r="B50" s="113"/>
      <c r="C50" s="109" t="s">
        <v>127</v>
      </c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7.25" customHeight="1">
      <c r="B51" s="113"/>
      <c r="C51" s="114"/>
      <c r="D51" s="114"/>
      <c r="E51" s="356" t="str">
        <f>E11</f>
        <v>5.4 - SO 5.3 Lokální opravy vodovodního řadu</v>
      </c>
      <c r="F51" s="355"/>
      <c r="G51" s="355"/>
      <c r="H51" s="355"/>
      <c r="I51" s="114"/>
      <c r="J51" s="114"/>
      <c r="K51" s="117"/>
    </row>
    <row r="52" spans="2:47" s="118" customFormat="1" ht="6.95" customHeight="1">
      <c r="B52" s="113"/>
      <c r="C52" s="114"/>
      <c r="D52" s="114"/>
      <c r="E52" s="114"/>
      <c r="F52" s="114"/>
      <c r="G52" s="114"/>
      <c r="H52" s="114"/>
      <c r="I52" s="114"/>
      <c r="J52" s="114"/>
      <c r="K52" s="117"/>
    </row>
    <row r="53" spans="2:47" s="118" customFormat="1" ht="18" customHeight="1">
      <c r="B53" s="113"/>
      <c r="C53" s="109" t="s">
        <v>24</v>
      </c>
      <c r="D53" s="114"/>
      <c r="E53" s="114"/>
      <c r="F53" s="110" t="str">
        <f>F14</f>
        <v>Kosmonosy</v>
      </c>
      <c r="G53" s="114"/>
      <c r="H53" s="114"/>
      <c r="I53" s="109" t="s">
        <v>26</v>
      </c>
      <c r="J53" s="184" t="str">
        <f>IF(J14="","",J14)</f>
        <v>28. 12. 2018</v>
      </c>
      <c r="K53" s="117"/>
    </row>
    <row r="54" spans="2:47" s="118" customFormat="1" ht="6.95" customHeight="1">
      <c r="B54" s="113"/>
      <c r="C54" s="114"/>
      <c r="D54" s="114"/>
      <c r="E54" s="114"/>
      <c r="F54" s="114"/>
      <c r="G54" s="114"/>
      <c r="H54" s="114"/>
      <c r="I54" s="114"/>
      <c r="J54" s="114"/>
      <c r="K54" s="117"/>
    </row>
    <row r="55" spans="2:47" s="118" customFormat="1" ht="15">
      <c r="B55" s="113"/>
      <c r="C55" s="109" t="s">
        <v>28</v>
      </c>
      <c r="D55" s="114"/>
      <c r="E55" s="114"/>
      <c r="F55" s="110" t="str">
        <f>E17</f>
        <v>Vodovody a kanalizace Mladá Boleslav, a.s.</v>
      </c>
      <c r="G55" s="114"/>
      <c r="H55" s="114"/>
      <c r="I55" s="109" t="s">
        <v>34</v>
      </c>
      <c r="J55" s="326" t="str">
        <f>E23</f>
        <v>Šindlar s.r.o., Na Brně 372/2a, Hradec Králové 6</v>
      </c>
      <c r="K55" s="117"/>
    </row>
    <row r="56" spans="2:47" s="118" customFormat="1" ht="14.45" customHeight="1">
      <c r="B56" s="113"/>
      <c r="C56" s="109" t="s">
        <v>32</v>
      </c>
      <c r="D56" s="114"/>
      <c r="E56" s="114"/>
      <c r="F56" s="110" t="str">
        <f>IF(E20="","",E20)</f>
        <v/>
      </c>
      <c r="G56" s="114"/>
      <c r="H56" s="114"/>
      <c r="I56" s="114"/>
      <c r="J56" s="357"/>
      <c r="K56" s="117"/>
    </row>
    <row r="57" spans="2:47" s="118" customFormat="1" ht="10.35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7"/>
    </row>
    <row r="58" spans="2:47" s="118" customFormat="1" ht="29.25" customHeight="1">
      <c r="B58" s="113"/>
      <c r="C58" s="202" t="s">
        <v>130</v>
      </c>
      <c r="D58" s="195"/>
      <c r="E58" s="195"/>
      <c r="F58" s="195"/>
      <c r="G58" s="195"/>
      <c r="H58" s="195"/>
      <c r="I58" s="195"/>
      <c r="J58" s="203" t="s">
        <v>131</v>
      </c>
      <c r="K58" s="204"/>
    </row>
    <row r="59" spans="2:47" s="118" customFormat="1" ht="10.35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7"/>
    </row>
    <row r="60" spans="2:47" s="118" customFormat="1" ht="29.25" customHeight="1">
      <c r="B60" s="113"/>
      <c r="C60" s="205" t="s">
        <v>132</v>
      </c>
      <c r="D60" s="114"/>
      <c r="E60" s="114"/>
      <c r="F60" s="114"/>
      <c r="G60" s="114"/>
      <c r="H60" s="114"/>
      <c r="I60" s="114"/>
      <c r="J60" s="191">
        <f>J91</f>
        <v>0</v>
      </c>
      <c r="K60" s="117"/>
      <c r="AU60" s="97" t="s">
        <v>133</v>
      </c>
    </row>
    <row r="61" spans="2:47" s="212" customFormat="1" ht="24.95" customHeight="1">
      <c r="B61" s="206"/>
      <c r="C61" s="207"/>
      <c r="D61" s="208" t="s">
        <v>134</v>
      </c>
      <c r="E61" s="209"/>
      <c r="F61" s="209"/>
      <c r="G61" s="209"/>
      <c r="H61" s="209"/>
      <c r="I61" s="209"/>
      <c r="J61" s="210">
        <f>J92</f>
        <v>0</v>
      </c>
      <c r="K61" s="211"/>
    </row>
    <row r="62" spans="2:47" s="171" customFormat="1" ht="19.899999999999999" customHeight="1">
      <c r="B62" s="213"/>
      <c r="C62" s="214"/>
      <c r="D62" s="215" t="s">
        <v>135</v>
      </c>
      <c r="E62" s="216"/>
      <c r="F62" s="216"/>
      <c r="G62" s="216"/>
      <c r="H62" s="216"/>
      <c r="I62" s="216"/>
      <c r="J62" s="217">
        <f>J93</f>
        <v>0</v>
      </c>
      <c r="K62" s="218"/>
    </row>
    <row r="63" spans="2:47" s="171" customFormat="1" ht="19.899999999999999" customHeight="1">
      <c r="B63" s="213"/>
      <c r="C63" s="214"/>
      <c r="D63" s="215" t="s">
        <v>136</v>
      </c>
      <c r="E63" s="216"/>
      <c r="F63" s="216"/>
      <c r="G63" s="216"/>
      <c r="H63" s="216"/>
      <c r="I63" s="216"/>
      <c r="J63" s="217">
        <f>J181</f>
        <v>0</v>
      </c>
      <c r="K63" s="218"/>
    </row>
    <row r="64" spans="2:47" s="171" customFormat="1" ht="19.899999999999999" customHeight="1">
      <c r="B64" s="213"/>
      <c r="C64" s="214"/>
      <c r="D64" s="215" t="s">
        <v>138</v>
      </c>
      <c r="E64" s="216"/>
      <c r="F64" s="216"/>
      <c r="G64" s="216"/>
      <c r="H64" s="216"/>
      <c r="I64" s="216"/>
      <c r="J64" s="217">
        <f>J186</f>
        <v>0</v>
      </c>
      <c r="K64" s="218"/>
    </row>
    <row r="65" spans="2:12" s="171" customFormat="1" ht="19.899999999999999" customHeight="1">
      <c r="B65" s="213"/>
      <c r="C65" s="214"/>
      <c r="D65" s="215" t="s">
        <v>139</v>
      </c>
      <c r="E65" s="216"/>
      <c r="F65" s="216"/>
      <c r="G65" s="216"/>
      <c r="H65" s="216"/>
      <c r="I65" s="216"/>
      <c r="J65" s="217">
        <f>J195</f>
        <v>0</v>
      </c>
      <c r="K65" s="218"/>
    </row>
    <row r="66" spans="2:12" s="171" customFormat="1" ht="19.899999999999999" customHeight="1">
      <c r="B66" s="213"/>
      <c r="C66" s="214"/>
      <c r="D66" s="215" t="s">
        <v>140</v>
      </c>
      <c r="E66" s="216"/>
      <c r="F66" s="216"/>
      <c r="G66" s="216"/>
      <c r="H66" s="216"/>
      <c r="I66" s="216"/>
      <c r="J66" s="217">
        <f>J212</f>
        <v>0</v>
      </c>
      <c r="K66" s="218"/>
    </row>
    <row r="67" spans="2:12" s="171" customFormat="1" ht="19.899999999999999" customHeight="1">
      <c r="B67" s="213"/>
      <c r="C67" s="214"/>
      <c r="D67" s="215" t="s">
        <v>141</v>
      </c>
      <c r="E67" s="216"/>
      <c r="F67" s="216"/>
      <c r="G67" s="216"/>
      <c r="H67" s="216"/>
      <c r="I67" s="216"/>
      <c r="J67" s="217">
        <f>J258</f>
        <v>0</v>
      </c>
      <c r="K67" s="218"/>
    </row>
    <row r="68" spans="2:12" s="171" customFormat="1" ht="19.899999999999999" customHeight="1">
      <c r="B68" s="213"/>
      <c r="C68" s="214"/>
      <c r="D68" s="215" t="s">
        <v>142</v>
      </c>
      <c r="E68" s="216"/>
      <c r="F68" s="216"/>
      <c r="G68" s="216"/>
      <c r="H68" s="216"/>
      <c r="I68" s="216"/>
      <c r="J68" s="217">
        <f>J267</f>
        <v>0</v>
      </c>
      <c r="K68" s="218"/>
    </row>
    <row r="69" spans="2:12" s="171" customFormat="1" ht="19.899999999999999" customHeight="1">
      <c r="B69" s="213"/>
      <c r="C69" s="214"/>
      <c r="D69" s="215" t="s">
        <v>143</v>
      </c>
      <c r="E69" s="216"/>
      <c r="F69" s="216"/>
      <c r="G69" s="216"/>
      <c r="H69" s="216"/>
      <c r="I69" s="216"/>
      <c r="J69" s="217">
        <f>J272</f>
        <v>0</v>
      </c>
      <c r="K69" s="218"/>
    </row>
    <row r="70" spans="2:12" s="118" customFormat="1" ht="21.75" customHeight="1">
      <c r="B70" s="113"/>
      <c r="C70" s="114"/>
      <c r="D70" s="114"/>
      <c r="E70" s="114"/>
      <c r="F70" s="114"/>
      <c r="G70" s="114"/>
      <c r="H70" s="114"/>
      <c r="I70" s="114"/>
      <c r="J70" s="114"/>
      <c r="K70" s="117"/>
    </row>
    <row r="71" spans="2:12" s="118" customFormat="1" ht="6.95" customHeight="1">
      <c r="B71" s="129"/>
      <c r="C71" s="130"/>
      <c r="D71" s="130"/>
      <c r="E71" s="130"/>
      <c r="F71" s="130"/>
      <c r="G71" s="130"/>
      <c r="H71" s="130"/>
      <c r="I71" s="130"/>
      <c r="J71" s="130"/>
      <c r="K71" s="131"/>
    </row>
    <row r="75" spans="2:12" s="118" customFormat="1" ht="6.95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13"/>
    </row>
    <row r="76" spans="2:12" s="118" customFormat="1" ht="36.950000000000003" customHeight="1">
      <c r="B76" s="113"/>
      <c r="C76" s="134" t="s">
        <v>144</v>
      </c>
      <c r="L76" s="113"/>
    </row>
    <row r="77" spans="2:12" s="118" customFormat="1" ht="6.95" customHeight="1">
      <c r="B77" s="113"/>
      <c r="L77" s="113"/>
    </row>
    <row r="78" spans="2:12" s="118" customFormat="1" ht="14.45" customHeight="1">
      <c r="B78" s="113"/>
      <c r="C78" s="136" t="s">
        <v>19</v>
      </c>
      <c r="L78" s="113"/>
    </row>
    <row r="79" spans="2:12" s="118" customFormat="1" ht="16.5" customHeight="1">
      <c r="B79" s="113"/>
      <c r="E79" s="358" t="str">
        <f>E7</f>
        <v>Kosmonosy, obnova vodovodu a kanalizace - 2019 - etapa 1, část A</v>
      </c>
      <c r="F79" s="359"/>
      <c r="G79" s="359"/>
      <c r="H79" s="359"/>
      <c r="L79" s="113"/>
    </row>
    <row r="80" spans="2:12" ht="15">
      <c r="B80" s="101"/>
      <c r="C80" s="136" t="s">
        <v>125</v>
      </c>
      <c r="L80" s="101"/>
    </row>
    <row r="81" spans="2:65" s="118" customFormat="1" ht="16.5" customHeight="1">
      <c r="B81" s="113"/>
      <c r="E81" s="358" t="s">
        <v>1260</v>
      </c>
      <c r="F81" s="352"/>
      <c r="G81" s="352"/>
      <c r="H81" s="352"/>
      <c r="L81" s="113"/>
    </row>
    <row r="82" spans="2:65" s="118" customFormat="1" ht="14.45" customHeight="1">
      <c r="B82" s="113"/>
      <c r="C82" s="136" t="s">
        <v>127</v>
      </c>
      <c r="L82" s="113"/>
    </row>
    <row r="83" spans="2:65" s="118" customFormat="1" ht="17.25" customHeight="1">
      <c r="B83" s="113"/>
      <c r="E83" s="345" t="str">
        <f>E11</f>
        <v>5.4 - SO 5.3 Lokální opravy vodovodního řadu</v>
      </c>
      <c r="F83" s="352"/>
      <c r="G83" s="352"/>
      <c r="H83" s="352"/>
      <c r="L83" s="113"/>
    </row>
    <row r="84" spans="2:65" s="118" customFormat="1" ht="6.95" customHeight="1">
      <c r="B84" s="113"/>
      <c r="L84" s="113"/>
    </row>
    <row r="85" spans="2:65" s="118" customFormat="1" ht="18" customHeight="1">
      <c r="B85" s="113"/>
      <c r="C85" s="136" t="s">
        <v>24</v>
      </c>
      <c r="F85" s="219" t="str">
        <f>F14</f>
        <v>Kosmonosy</v>
      </c>
      <c r="I85" s="136" t="s">
        <v>26</v>
      </c>
      <c r="J85" s="220" t="str">
        <f>IF(J14="","",J14)</f>
        <v>28. 12. 2018</v>
      </c>
      <c r="L85" s="113"/>
    </row>
    <row r="86" spans="2:65" s="118" customFormat="1" ht="6.95" customHeight="1">
      <c r="B86" s="113"/>
      <c r="L86" s="113"/>
    </row>
    <row r="87" spans="2:65" s="118" customFormat="1" ht="15">
      <c r="B87" s="113"/>
      <c r="C87" s="136" t="s">
        <v>28</v>
      </c>
      <c r="F87" s="219" t="str">
        <f>E17</f>
        <v>Vodovody a kanalizace Mladá Boleslav, a.s.</v>
      </c>
      <c r="I87" s="136" t="s">
        <v>34</v>
      </c>
      <c r="J87" s="219" t="str">
        <f>E23</f>
        <v>Šindlar s.r.o., Na Brně 372/2a, Hradec Králové 6</v>
      </c>
      <c r="L87" s="113"/>
    </row>
    <row r="88" spans="2:65" s="118" customFormat="1" ht="14.45" customHeight="1">
      <c r="B88" s="113"/>
      <c r="C88" s="136" t="s">
        <v>32</v>
      </c>
      <c r="F88" s="219" t="str">
        <f>IF(E20="","",E20)</f>
        <v/>
      </c>
      <c r="L88" s="113"/>
    </row>
    <row r="89" spans="2:65" s="118" customFormat="1" ht="10.35" customHeight="1">
      <c r="B89" s="113"/>
      <c r="L89" s="113"/>
    </row>
    <row r="90" spans="2:65" s="225" customFormat="1" ht="29.25" customHeight="1">
      <c r="B90" s="221"/>
      <c r="C90" s="222" t="s">
        <v>145</v>
      </c>
      <c r="D90" s="223" t="s">
        <v>58</v>
      </c>
      <c r="E90" s="223" t="s">
        <v>54</v>
      </c>
      <c r="F90" s="223" t="s">
        <v>146</v>
      </c>
      <c r="G90" s="223" t="s">
        <v>147</v>
      </c>
      <c r="H90" s="223" t="s">
        <v>148</v>
      </c>
      <c r="I90" s="223" t="s">
        <v>149</v>
      </c>
      <c r="J90" s="223" t="s">
        <v>131</v>
      </c>
      <c r="K90" s="224" t="s">
        <v>150</v>
      </c>
      <c r="L90" s="221"/>
      <c r="M90" s="147" t="s">
        <v>151</v>
      </c>
      <c r="N90" s="148" t="s">
        <v>43</v>
      </c>
      <c r="O90" s="148" t="s">
        <v>152</v>
      </c>
      <c r="P90" s="148" t="s">
        <v>153</v>
      </c>
      <c r="Q90" s="148" t="s">
        <v>154</v>
      </c>
      <c r="R90" s="148" t="s">
        <v>155</v>
      </c>
      <c r="S90" s="148" t="s">
        <v>156</v>
      </c>
      <c r="T90" s="149" t="s">
        <v>157</v>
      </c>
    </row>
    <row r="91" spans="2:65" s="118" customFormat="1" ht="29.25" customHeight="1">
      <c r="B91" s="113"/>
      <c r="C91" s="151" t="s">
        <v>132</v>
      </c>
      <c r="J91" s="226">
        <f>BK91</f>
        <v>0</v>
      </c>
      <c r="L91" s="113"/>
      <c r="M91" s="150"/>
      <c r="N91" s="142"/>
      <c r="O91" s="142"/>
      <c r="P91" s="227">
        <f>P92</f>
        <v>0</v>
      </c>
      <c r="Q91" s="142"/>
      <c r="R91" s="227">
        <f>R92</f>
        <v>1.2172900000000002</v>
      </c>
      <c r="S91" s="142"/>
      <c r="T91" s="228">
        <f>T92</f>
        <v>6.7296800000000001</v>
      </c>
      <c r="AT91" s="97" t="s">
        <v>72</v>
      </c>
      <c r="AU91" s="97" t="s">
        <v>133</v>
      </c>
      <c r="BK91" s="229">
        <f>BK92</f>
        <v>0</v>
      </c>
    </row>
    <row r="92" spans="2:65" s="231" customFormat="1" ht="37.35" customHeight="1">
      <c r="B92" s="230"/>
      <c r="D92" s="232" t="s">
        <v>72</v>
      </c>
      <c r="E92" s="233" t="s">
        <v>158</v>
      </c>
      <c r="F92" s="233" t="s">
        <v>159</v>
      </c>
      <c r="J92" s="234">
        <f>BK92</f>
        <v>0</v>
      </c>
      <c r="L92" s="230"/>
      <c r="M92" s="235"/>
      <c r="N92" s="236"/>
      <c r="O92" s="236"/>
      <c r="P92" s="237">
        <f>P93+P181+P186+P195+P212+P258+P267+P272</f>
        <v>0</v>
      </c>
      <c r="Q92" s="236"/>
      <c r="R92" s="237">
        <f>R93+R181+R186+R195+R212+R258+R267+R272</f>
        <v>1.2172900000000002</v>
      </c>
      <c r="S92" s="236"/>
      <c r="T92" s="238">
        <f>T93+T181+T186+T195+T212+T258+T267+T272</f>
        <v>6.7296800000000001</v>
      </c>
      <c r="AR92" s="232" t="s">
        <v>77</v>
      </c>
      <c r="AT92" s="239" t="s">
        <v>72</v>
      </c>
      <c r="AU92" s="239" t="s">
        <v>73</v>
      </c>
      <c r="AY92" s="232" t="s">
        <v>160</v>
      </c>
      <c r="BK92" s="240">
        <f>BK93+BK181+BK186+BK195+BK212+BK258+BK267+BK272</f>
        <v>0</v>
      </c>
    </row>
    <row r="93" spans="2:65" s="231" customFormat="1" ht="19.899999999999999" customHeight="1">
      <c r="B93" s="230"/>
      <c r="D93" s="232" t="s">
        <v>72</v>
      </c>
      <c r="E93" s="241" t="s">
        <v>77</v>
      </c>
      <c r="F93" s="241" t="s">
        <v>161</v>
      </c>
      <c r="J93" s="242">
        <f>BK93</f>
        <v>0</v>
      </c>
      <c r="L93" s="230"/>
      <c r="M93" s="235"/>
      <c r="N93" s="236"/>
      <c r="O93" s="236"/>
      <c r="P93" s="237">
        <f>SUM(P94:P180)</f>
        <v>0</v>
      </c>
      <c r="Q93" s="236"/>
      <c r="R93" s="237">
        <f>SUM(R94:R180)</f>
        <v>1.5945000000000001E-2</v>
      </c>
      <c r="S93" s="236"/>
      <c r="T93" s="238">
        <f>SUM(T94:T180)</f>
        <v>6.7220000000000004</v>
      </c>
      <c r="AR93" s="232" t="s">
        <v>77</v>
      </c>
      <c r="AT93" s="239" t="s">
        <v>72</v>
      </c>
      <c r="AU93" s="239" t="s">
        <v>77</v>
      </c>
      <c r="AY93" s="232" t="s">
        <v>160</v>
      </c>
      <c r="BK93" s="240">
        <f>SUM(BK94:BK180)</f>
        <v>0</v>
      </c>
    </row>
    <row r="94" spans="2:65" s="118" customFormat="1" ht="51" customHeight="1">
      <c r="B94" s="113"/>
      <c r="C94" s="243" t="s">
        <v>77</v>
      </c>
      <c r="D94" s="243" t="s">
        <v>162</v>
      </c>
      <c r="E94" s="244" t="s">
        <v>163</v>
      </c>
      <c r="F94" s="245" t="s">
        <v>164</v>
      </c>
      <c r="G94" s="246" t="s">
        <v>165</v>
      </c>
      <c r="H94" s="247">
        <v>6.75</v>
      </c>
      <c r="I94" s="8"/>
      <c r="J94" s="248">
        <f>ROUND(I94*H94,2)</f>
        <v>0</v>
      </c>
      <c r="K94" s="245" t="s">
        <v>166</v>
      </c>
      <c r="L94" s="113"/>
      <c r="M94" s="249" t="s">
        <v>5</v>
      </c>
      <c r="N94" s="250" t="s">
        <v>44</v>
      </c>
      <c r="O94" s="114"/>
      <c r="P94" s="251">
        <f>O94*H94</f>
        <v>0</v>
      </c>
      <c r="Q94" s="251">
        <v>0</v>
      </c>
      <c r="R94" s="251">
        <f>Q94*H94</f>
        <v>0</v>
      </c>
      <c r="S94" s="251">
        <v>0.44</v>
      </c>
      <c r="T94" s="252">
        <f>S94*H94</f>
        <v>2.97</v>
      </c>
      <c r="AR94" s="97" t="s">
        <v>167</v>
      </c>
      <c r="AT94" s="97" t="s">
        <v>162</v>
      </c>
      <c r="AU94" s="97" t="s">
        <v>81</v>
      </c>
      <c r="AY94" s="97" t="s">
        <v>160</v>
      </c>
      <c r="BE94" s="253">
        <f>IF(N94="základní",J94,0)</f>
        <v>0</v>
      </c>
      <c r="BF94" s="253">
        <f>IF(N94="snížená",J94,0)</f>
        <v>0</v>
      </c>
      <c r="BG94" s="253">
        <f>IF(N94="zákl. přenesená",J94,0)</f>
        <v>0</v>
      </c>
      <c r="BH94" s="253">
        <f>IF(N94="sníž. přenesená",J94,0)</f>
        <v>0</v>
      </c>
      <c r="BI94" s="253">
        <f>IF(N94="nulová",J94,0)</f>
        <v>0</v>
      </c>
      <c r="BJ94" s="97" t="s">
        <v>77</v>
      </c>
      <c r="BK94" s="253">
        <f>ROUND(I94*H94,2)</f>
        <v>0</v>
      </c>
      <c r="BL94" s="97" t="s">
        <v>167</v>
      </c>
      <c r="BM94" s="97" t="s">
        <v>1934</v>
      </c>
    </row>
    <row r="95" spans="2:65" s="118" customFormat="1" ht="27">
      <c r="B95" s="113"/>
      <c r="D95" s="254" t="s">
        <v>169</v>
      </c>
      <c r="F95" s="255" t="s">
        <v>170</v>
      </c>
      <c r="I95" s="6"/>
      <c r="L95" s="113"/>
      <c r="M95" s="256"/>
      <c r="N95" s="114"/>
      <c r="O95" s="114"/>
      <c r="P95" s="114"/>
      <c r="Q95" s="114"/>
      <c r="R95" s="114"/>
      <c r="S95" s="114"/>
      <c r="T95" s="144"/>
      <c r="AT95" s="97" t="s">
        <v>169</v>
      </c>
      <c r="AU95" s="97" t="s">
        <v>81</v>
      </c>
    </row>
    <row r="96" spans="2:65" s="258" customFormat="1">
      <c r="B96" s="257"/>
      <c r="D96" s="254" t="s">
        <v>171</v>
      </c>
      <c r="E96" s="259" t="s">
        <v>5</v>
      </c>
      <c r="F96" s="260" t="s">
        <v>324</v>
      </c>
      <c r="H96" s="259" t="s">
        <v>5</v>
      </c>
      <c r="I96" s="9"/>
      <c r="L96" s="257"/>
      <c r="M96" s="261"/>
      <c r="N96" s="262"/>
      <c r="O96" s="262"/>
      <c r="P96" s="262"/>
      <c r="Q96" s="262"/>
      <c r="R96" s="262"/>
      <c r="S96" s="262"/>
      <c r="T96" s="263"/>
      <c r="AT96" s="259" t="s">
        <v>171</v>
      </c>
      <c r="AU96" s="259" t="s">
        <v>81</v>
      </c>
      <c r="AV96" s="258" t="s">
        <v>77</v>
      </c>
      <c r="AW96" s="258" t="s">
        <v>36</v>
      </c>
      <c r="AX96" s="258" t="s">
        <v>73</v>
      </c>
      <c r="AY96" s="259" t="s">
        <v>160</v>
      </c>
    </row>
    <row r="97" spans="2:65" s="258" customFormat="1">
      <c r="B97" s="257"/>
      <c r="D97" s="254" t="s">
        <v>171</v>
      </c>
      <c r="E97" s="259" t="s">
        <v>5</v>
      </c>
      <c r="F97" s="260" t="s">
        <v>173</v>
      </c>
      <c r="H97" s="259" t="s">
        <v>5</v>
      </c>
      <c r="I97" s="9"/>
      <c r="L97" s="257"/>
      <c r="M97" s="261"/>
      <c r="N97" s="262"/>
      <c r="O97" s="262"/>
      <c r="P97" s="262"/>
      <c r="Q97" s="262"/>
      <c r="R97" s="262"/>
      <c r="S97" s="262"/>
      <c r="T97" s="263"/>
      <c r="AT97" s="259" t="s">
        <v>171</v>
      </c>
      <c r="AU97" s="259" t="s">
        <v>81</v>
      </c>
      <c r="AV97" s="258" t="s">
        <v>77</v>
      </c>
      <c r="AW97" s="258" t="s">
        <v>36</v>
      </c>
      <c r="AX97" s="258" t="s">
        <v>73</v>
      </c>
      <c r="AY97" s="259" t="s">
        <v>160</v>
      </c>
    </row>
    <row r="98" spans="2:65" s="265" customFormat="1">
      <c r="B98" s="264"/>
      <c r="D98" s="254" t="s">
        <v>171</v>
      </c>
      <c r="E98" s="266" t="s">
        <v>5</v>
      </c>
      <c r="F98" s="267" t="s">
        <v>1935</v>
      </c>
      <c r="H98" s="268">
        <v>2.25</v>
      </c>
      <c r="I98" s="10"/>
      <c r="L98" s="264"/>
      <c r="M98" s="269"/>
      <c r="N98" s="270"/>
      <c r="O98" s="270"/>
      <c r="P98" s="270"/>
      <c r="Q98" s="270"/>
      <c r="R98" s="270"/>
      <c r="S98" s="270"/>
      <c r="T98" s="271"/>
      <c r="AT98" s="266" t="s">
        <v>171</v>
      </c>
      <c r="AU98" s="266" t="s">
        <v>81</v>
      </c>
      <c r="AV98" s="265" t="s">
        <v>81</v>
      </c>
      <c r="AW98" s="265" t="s">
        <v>36</v>
      </c>
      <c r="AX98" s="265" t="s">
        <v>73</v>
      </c>
      <c r="AY98" s="266" t="s">
        <v>160</v>
      </c>
    </row>
    <row r="99" spans="2:65" s="265" customFormat="1">
      <c r="B99" s="264"/>
      <c r="D99" s="254" t="s">
        <v>171</v>
      </c>
      <c r="E99" s="266" t="s">
        <v>5</v>
      </c>
      <c r="F99" s="267" t="s">
        <v>1936</v>
      </c>
      <c r="H99" s="268">
        <v>4.5</v>
      </c>
      <c r="I99" s="10"/>
      <c r="L99" s="264"/>
      <c r="M99" s="269"/>
      <c r="N99" s="270"/>
      <c r="O99" s="270"/>
      <c r="P99" s="270"/>
      <c r="Q99" s="270"/>
      <c r="R99" s="270"/>
      <c r="S99" s="270"/>
      <c r="T99" s="271"/>
      <c r="AT99" s="266" t="s">
        <v>171</v>
      </c>
      <c r="AU99" s="266" t="s">
        <v>81</v>
      </c>
      <c r="AV99" s="265" t="s">
        <v>81</v>
      </c>
      <c r="AW99" s="265" t="s">
        <v>36</v>
      </c>
      <c r="AX99" s="265" t="s">
        <v>73</v>
      </c>
      <c r="AY99" s="266" t="s">
        <v>160</v>
      </c>
    </row>
    <row r="100" spans="2:65" s="273" customFormat="1">
      <c r="B100" s="272"/>
      <c r="D100" s="254" t="s">
        <v>171</v>
      </c>
      <c r="E100" s="274" t="s">
        <v>5</v>
      </c>
      <c r="F100" s="275" t="s">
        <v>176</v>
      </c>
      <c r="H100" s="276">
        <v>6.75</v>
      </c>
      <c r="I100" s="11"/>
      <c r="L100" s="272"/>
      <c r="M100" s="277"/>
      <c r="N100" s="278"/>
      <c r="O100" s="278"/>
      <c r="P100" s="278"/>
      <c r="Q100" s="278"/>
      <c r="R100" s="278"/>
      <c r="S100" s="278"/>
      <c r="T100" s="279"/>
      <c r="AT100" s="274" t="s">
        <v>171</v>
      </c>
      <c r="AU100" s="274" t="s">
        <v>81</v>
      </c>
      <c r="AV100" s="273" t="s">
        <v>167</v>
      </c>
      <c r="AW100" s="273" t="s">
        <v>36</v>
      </c>
      <c r="AX100" s="273" t="s">
        <v>77</v>
      </c>
      <c r="AY100" s="274" t="s">
        <v>160</v>
      </c>
    </row>
    <row r="101" spans="2:65" s="118" customFormat="1" ht="38.25" customHeight="1">
      <c r="B101" s="113"/>
      <c r="C101" s="243" t="s">
        <v>81</v>
      </c>
      <c r="D101" s="243" t="s">
        <v>162</v>
      </c>
      <c r="E101" s="244" t="s">
        <v>177</v>
      </c>
      <c r="F101" s="245" t="s">
        <v>178</v>
      </c>
      <c r="G101" s="246" t="s">
        <v>165</v>
      </c>
      <c r="H101" s="247">
        <v>6.75</v>
      </c>
      <c r="I101" s="8"/>
      <c r="J101" s="248">
        <f>ROUND(I101*H101,2)</f>
        <v>0</v>
      </c>
      <c r="K101" s="245" t="s">
        <v>5</v>
      </c>
      <c r="L101" s="113"/>
      <c r="M101" s="249" t="s">
        <v>5</v>
      </c>
      <c r="N101" s="250" t="s">
        <v>44</v>
      </c>
      <c r="O101" s="114"/>
      <c r="P101" s="251">
        <f>O101*H101</f>
        <v>0</v>
      </c>
      <c r="Q101" s="251">
        <v>2.9999999999999997E-4</v>
      </c>
      <c r="R101" s="251">
        <f>Q101*H101</f>
        <v>2.0249999999999999E-3</v>
      </c>
      <c r="S101" s="251">
        <v>0.38400000000000001</v>
      </c>
      <c r="T101" s="252">
        <f>S101*H101</f>
        <v>2.5920000000000001</v>
      </c>
      <c r="AR101" s="97" t="s">
        <v>167</v>
      </c>
      <c r="AT101" s="97" t="s">
        <v>162</v>
      </c>
      <c r="AU101" s="97" t="s">
        <v>81</v>
      </c>
      <c r="AY101" s="97" t="s">
        <v>160</v>
      </c>
      <c r="BE101" s="253">
        <f>IF(N101="základní",J101,0)</f>
        <v>0</v>
      </c>
      <c r="BF101" s="253">
        <f>IF(N101="snížená",J101,0)</f>
        <v>0</v>
      </c>
      <c r="BG101" s="253">
        <f>IF(N101="zákl. přenesená",J101,0)</f>
        <v>0</v>
      </c>
      <c r="BH101" s="253">
        <f>IF(N101="sníž. přenesená",J101,0)</f>
        <v>0</v>
      </c>
      <c r="BI101" s="253">
        <f>IF(N101="nulová",J101,0)</f>
        <v>0</v>
      </c>
      <c r="BJ101" s="97" t="s">
        <v>77</v>
      </c>
      <c r="BK101" s="253">
        <f>ROUND(I101*H101,2)</f>
        <v>0</v>
      </c>
      <c r="BL101" s="97" t="s">
        <v>167</v>
      </c>
      <c r="BM101" s="97" t="s">
        <v>1937</v>
      </c>
    </row>
    <row r="102" spans="2:65" s="118" customFormat="1" ht="27">
      <c r="B102" s="113"/>
      <c r="D102" s="254" t="s">
        <v>169</v>
      </c>
      <c r="F102" s="255" t="s">
        <v>180</v>
      </c>
      <c r="I102" s="6"/>
      <c r="L102" s="113"/>
      <c r="M102" s="256"/>
      <c r="N102" s="114"/>
      <c r="O102" s="114"/>
      <c r="P102" s="114"/>
      <c r="Q102" s="114"/>
      <c r="R102" s="114"/>
      <c r="S102" s="114"/>
      <c r="T102" s="144"/>
      <c r="AT102" s="97" t="s">
        <v>169</v>
      </c>
      <c r="AU102" s="97" t="s">
        <v>81</v>
      </c>
    </row>
    <row r="103" spans="2:65" s="258" customFormat="1">
      <c r="B103" s="257"/>
      <c r="D103" s="254" t="s">
        <v>171</v>
      </c>
      <c r="E103" s="259" t="s">
        <v>5</v>
      </c>
      <c r="F103" s="260" t="s">
        <v>324</v>
      </c>
      <c r="H103" s="259" t="s">
        <v>5</v>
      </c>
      <c r="I103" s="9"/>
      <c r="L103" s="257"/>
      <c r="M103" s="261"/>
      <c r="N103" s="262"/>
      <c r="O103" s="262"/>
      <c r="P103" s="262"/>
      <c r="Q103" s="262"/>
      <c r="R103" s="262"/>
      <c r="S103" s="262"/>
      <c r="T103" s="263"/>
      <c r="AT103" s="259" t="s">
        <v>171</v>
      </c>
      <c r="AU103" s="259" t="s">
        <v>81</v>
      </c>
      <c r="AV103" s="258" t="s">
        <v>77</v>
      </c>
      <c r="AW103" s="258" t="s">
        <v>36</v>
      </c>
      <c r="AX103" s="258" t="s">
        <v>73</v>
      </c>
      <c r="AY103" s="259" t="s">
        <v>160</v>
      </c>
    </row>
    <row r="104" spans="2:65" s="258" customFormat="1">
      <c r="B104" s="257"/>
      <c r="D104" s="254" t="s">
        <v>171</v>
      </c>
      <c r="E104" s="259" t="s">
        <v>5</v>
      </c>
      <c r="F104" s="260" t="s">
        <v>173</v>
      </c>
      <c r="H104" s="259" t="s">
        <v>5</v>
      </c>
      <c r="I104" s="9"/>
      <c r="L104" s="257"/>
      <c r="M104" s="261"/>
      <c r="N104" s="262"/>
      <c r="O104" s="262"/>
      <c r="P104" s="262"/>
      <c r="Q104" s="262"/>
      <c r="R104" s="262"/>
      <c r="S104" s="262"/>
      <c r="T104" s="263"/>
      <c r="AT104" s="259" t="s">
        <v>171</v>
      </c>
      <c r="AU104" s="259" t="s">
        <v>81</v>
      </c>
      <c r="AV104" s="258" t="s">
        <v>77</v>
      </c>
      <c r="AW104" s="258" t="s">
        <v>36</v>
      </c>
      <c r="AX104" s="258" t="s">
        <v>73</v>
      </c>
      <c r="AY104" s="259" t="s">
        <v>160</v>
      </c>
    </row>
    <row r="105" spans="2:65" s="265" customFormat="1">
      <c r="B105" s="264"/>
      <c r="D105" s="254" t="s">
        <v>171</v>
      </c>
      <c r="E105" s="266" t="s">
        <v>5</v>
      </c>
      <c r="F105" s="267" t="s">
        <v>1935</v>
      </c>
      <c r="H105" s="268">
        <v>2.25</v>
      </c>
      <c r="I105" s="10"/>
      <c r="L105" s="264"/>
      <c r="M105" s="269"/>
      <c r="N105" s="270"/>
      <c r="O105" s="270"/>
      <c r="P105" s="270"/>
      <c r="Q105" s="270"/>
      <c r="R105" s="270"/>
      <c r="S105" s="270"/>
      <c r="T105" s="271"/>
      <c r="AT105" s="266" t="s">
        <v>171</v>
      </c>
      <c r="AU105" s="266" t="s">
        <v>81</v>
      </c>
      <c r="AV105" s="265" t="s">
        <v>81</v>
      </c>
      <c r="AW105" s="265" t="s">
        <v>36</v>
      </c>
      <c r="AX105" s="265" t="s">
        <v>73</v>
      </c>
      <c r="AY105" s="266" t="s">
        <v>160</v>
      </c>
    </row>
    <row r="106" spans="2:65" s="265" customFormat="1">
      <c r="B106" s="264"/>
      <c r="D106" s="254" t="s">
        <v>171</v>
      </c>
      <c r="E106" s="266" t="s">
        <v>5</v>
      </c>
      <c r="F106" s="267" t="s">
        <v>1936</v>
      </c>
      <c r="H106" s="268">
        <v>4.5</v>
      </c>
      <c r="I106" s="10"/>
      <c r="L106" s="264"/>
      <c r="M106" s="269"/>
      <c r="N106" s="270"/>
      <c r="O106" s="270"/>
      <c r="P106" s="270"/>
      <c r="Q106" s="270"/>
      <c r="R106" s="270"/>
      <c r="S106" s="270"/>
      <c r="T106" s="271"/>
      <c r="AT106" s="266" t="s">
        <v>171</v>
      </c>
      <c r="AU106" s="266" t="s">
        <v>81</v>
      </c>
      <c r="AV106" s="265" t="s">
        <v>81</v>
      </c>
      <c r="AW106" s="265" t="s">
        <v>36</v>
      </c>
      <c r="AX106" s="265" t="s">
        <v>73</v>
      </c>
      <c r="AY106" s="266" t="s">
        <v>160</v>
      </c>
    </row>
    <row r="107" spans="2:65" s="273" customFormat="1">
      <c r="B107" s="272"/>
      <c r="D107" s="254" t="s">
        <v>171</v>
      </c>
      <c r="E107" s="274" t="s">
        <v>5</v>
      </c>
      <c r="F107" s="275" t="s">
        <v>176</v>
      </c>
      <c r="H107" s="276">
        <v>6.75</v>
      </c>
      <c r="I107" s="11"/>
      <c r="L107" s="272"/>
      <c r="M107" s="277"/>
      <c r="N107" s="278"/>
      <c r="O107" s="278"/>
      <c r="P107" s="278"/>
      <c r="Q107" s="278"/>
      <c r="R107" s="278"/>
      <c r="S107" s="278"/>
      <c r="T107" s="279"/>
      <c r="AT107" s="274" t="s">
        <v>171</v>
      </c>
      <c r="AU107" s="274" t="s">
        <v>81</v>
      </c>
      <c r="AV107" s="273" t="s">
        <v>167</v>
      </c>
      <c r="AW107" s="273" t="s">
        <v>36</v>
      </c>
      <c r="AX107" s="273" t="s">
        <v>77</v>
      </c>
      <c r="AY107" s="274" t="s">
        <v>160</v>
      </c>
    </row>
    <row r="108" spans="2:65" s="118" customFormat="1" ht="38.25" customHeight="1">
      <c r="B108" s="113"/>
      <c r="C108" s="243" t="s">
        <v>184</v>
      </c>
      <c r="D108" s="243" t="s">
        <v>162</v>
      </c>
      <c r="E108" s="244" t="s">
        <v>185</v>
      </c>
      <c r="F108" s="245" t="s">
        <v>186</v>
      </c>
      <c r="G108" s="246" t="s">
        <v>187</v>
      </c>
      <c r="H108" s="247">
        <v>4</v>
      </c>
      <c r="I108" s="8"/>
      <c r="J108" s="248">
        <f>ROUND(I108*H108,2)</f>
        <v>0</v>
      </c>
      <c r="K108" s="245" t="s">
        <v>188</v>
      </c>
      <c r="L108" s="113"/>
      <c r="M108" s="249" t="s">
        <v>5</v>
      </c>
      <c r="N108" s="250" t="s">
        <v>44</v>
      </c>
      <c r="O108" s="114"/>
      <c r="P108" s="251">
        <f>O108*H108</f>
        <v>0</v>
      </c>
      <c r="Q108" s="251">
        <v>0</v>
      </c>
      <c r="R108" s="251">
        <f>Q108*H108</f>
        <v>0</v>
      </c>
      <c r="S108" s="251">
        <v>0.28999999999999998</v>
      </c>
      <c r="T108" s="252">
        <f>S108*H108</f>
        <v>1.1599999999999999</v>
      </c>
      <c r="AR108" s="97" t="s">
        <v>167</v>
      </c>
      <c r="AT108" s="97" t="s">
        <v>162</v>
      </c>
      <c r="AU108" s="97" t="s">
        <v>81</v>
      </c>
      <c r="AY108" s="97" t="s">
        <v>160</v>
      </c>
      <c r="BE108" s="253">
        <f>IF(N108="základní",J108,0)</f>
        <v>0</v>
      </c>
      <c r="BF108" s="253">
        <f>IF(N108="snížená",J108,0)</f>
        <v>0</v>
      </c>
      <c r="BG108" s="253">
        <f>IF(N108="zákl. přenesená",J108,0)</f>
        <v>0</v>
      </c>
      <c r="BH108" s="253">
        <f>IF(N108="sníž. přenesená",J108,0)</f>
        <v>0</v>
      </c>
      <c r="BI108" s="253">
        <f>IF(N108="nulová",J108,0)</f>
        <v>0</v>
      </c>
      <c r="BJ108" s="97" t="s">
        <v>77</v>
      </c>
      <c r="BK108" s="253">
        <f>ROUND(I108*H108,2)</f>
        <v>0</v>
      </c>
      <c r="BL108" s="97" t="s">
        <v>167</v>
      </c>
      <c r="BM108" s="97" t="s">
        <v>1938</v>
      </c>
    </row>
    <row r="109" spans="2:65" s="265" customFormat="1">
      <c r="B109" s="264"/>
      <c r="D109" s="254" t="s">
        <v>171</v>
      </c>
      <c r="E109" s="266" t="s">
        <v>5</v>
      </c>
      <c r="F109" s="267" t="s">
        <v>1939</v>
      </c>
      <c r="H109" s="268">
        <v>4</v>
      </c>
      <c r="I109" s="10"/>
      <c r="L109" s="264"/>
      <c r="M109" s="269"/>
      <c r="N109" s="270"/>
      <c r="O109" s="270"/>
      <c r="P109" s="270"/>
      <c r="Q109" s="270"/>
      <c r="R109" s="270"/>
      <c r="S109" s="270"/>
      <c r="T109" s="271"/>
      <c r="AT109" s="266" t="s">
        <v>171</v>
      </c>
      <c r="AU109" s="266" t="s">
        <v>81</v>
      </c>
      <c r="AV109" s="265" t="s">
        <v>81</v>
      </c>
      <c r="AW109" s="265" t="s">
        <v>36</v>
      </c>
      <c r="AX109" s="265" t="s">
        <v>77</v>
      </c>
      <c r="AY109" s="266" t="s">
        <v>160</v>
      </c>
    </row>
    <row r="110" spans="2:65" s="118" customFormat="1" ht="25.5" customHeight="1">
      <c r="B110" s="113"/>
      <c r="C110" s="243" t="s">
        <v>167</v>
      </c>
      <c r="D110" s="243" t="s">
        <v>162</v>
      </c>
      <c r="E110" s="244" t="s">
        <v>191</v>
      </c>
      <c r="F110" s="245" t="s">
        <v>192</v>
      </c>
      <c r="G110" s="246" t="s">
        <v>193</v>
      </c>
      <c r="H110" s="247">
        <v>10</v>
      </c>
      <c r="I110" s="8"/>
      <c r="J110" s="248">
        <f>ROUND(I110*H110,2)</f>
        <v>0</v>
      </c>
      <c r="K110" s="245" t="s">
        <v>166</v>
      </c>
      <c r="L110" s="113"/>
      <c r="M110" s="249" t="s">
        <v>5</v>
      </c>
      <c r="N110" s="250" t="s">
        <v>44</v>
      </c>
      <c r="O110" s="114"/>
      <c r="P110" s="251">
        <f>O110*H110</f>
        <v>0</v>
      </c>
      <c r="Q110" s="251">
        <v>0</v>
      </c>
      <c r="R110" s="251">
        <f>Q110*H110</f>
        <v>0</v>
      </c>
      <c r="S110" s="251">
        <v>0</v>
      </c>
      <c r="T110" s="252">
        <f>S110*H110</f>
        <v>0</v>
      </c>
      <c r="AR110" s="97" t="s">
        <v>167</v>
      </c>
      <c r="AT110" s="97" t="s">
        <v>162</v>
      </c>
      <c r="AU110" s="97" t="s">
        <v>81</v>
      </c>
      <c r="AY110" s="97" t="s">
        <v>160</v>
      </c>
      <c r="BE110" s="253">
        <f>IF(N110="základní",J110,0)</f>
        <v>0</v>
      </c>
      <c r="BF110" s="253">
        <f>IF(N110="snížená",J110,0)</f>
        <v>0</v>
      </c>
      <c r="BG110" s="253">
        <f>IF(N110="zákl. přenesená",J110,0)</f>
        <v>0</v>
      </c>
      <c r="BH110" s="253">
        <f>IF(N110="sníž. přenesená",J110,0)</f>
        <v>0</v>
      </c>
      <c r="BI110" s="253">
        <f>IF(N110="nulová",J110,0)</f>
        <v>0</v>
      </c>
      <c r="BJ110" s="97" t="s">
        <v>77</v>
      </c>
      <c r="BK110" s="253">
        <f>ROUND(I110*H110,2)</f>
        <v>0</v>
      </c>
      <c r="BL110" s="97" t="s">
        <v>167</v>
      </c>
      <c r="BM110" s="97" t="s">
        <v>1940</v>
      </c>
    </row>
    <row r="111" spans="2:65" s="118" customFormat="1" ht="27">
      <c r="B111" s="113"/>
      <c r="D111" s="254" t="s">
        <v>169</v>
      </c>
      <c r="F111" s="255" t="s">
        <v>195</v>
      </c>
      <c r="I111" s="6"/>
      <c r="L111" s="113"/>
      <c r="M111" s="256"/>
      <c r="N111" s="114"/>
      <c r="O111" s="114"/>
      <c r="P111" s="114"/>
      <c r="Q111" s="114"/>
      <c r="R111" s="114"/>
      <c r="S111" s="114"/>
      <c r="T111" s="144"/>
      <c r="AT111" s="97" t="s">
        <v>169</v>
      </c>
      <c r="AU111" s="97" t="s">
        <v>81</v>
      </c>
    </row>
    <row r="112" spans="2:65" s="265" customFormat="1">
      <c r="B112" s="264"/>
      <c r="D112" s="254" t="s">
        <v>171</v>
      </c>
      <c r="E112" s="266" t="s">
        <v>5</v>
      </c>
      <c r="F112" s="267" t="s">
        <v>1941</v>
      </c>
      <c r="H112" s="268">
        <v>10</v>
      </c>
      <c r="I112" s="10"/>
      <c r="L112" s="264"/>
      <c r="M112" s="269"/>
      <c r="N112" s="270"/>
      <c r="O112" s="270"/>
      <c r="P112" s="270"/>
      <c r="Q112" s="270"/>
      <c r="R112" s="270"/>
      <c r="S112" s="270"/>
      <c r="T112" s="271"/>
      <c r="AT112" s="266" t="s">
        <v>171</v>
      </c>
      <c r="AU112" s="266" t="s">
        <v>81</v>
      </c>
      <c r="AV112" s="265" t="s">
        <v>81</v>
      </c>
      <c r="AW112" s="265" t="s">
        <v>36</v>
      </c>
      <c r="AX112" s="265" t="s">
        <v>77</v>
      </c>
      <c r="AY112" s="266" t="s">
        <v>160</v>
      </c>
    </row>
    <row r="113" spans="2:65" s="118" customFormat="1" ht="38.25" customHeight="1">
      <c r="B113" s="113"/>
      <c r="C113" s="243" t="s">
        <v>104</v>
      </c>
      <c r="D113" s="243" t="s">
        <v>162</v>
      </c>
      <c r="E113" s="244" t="s">
        <v>219</v>
      </c>
      <c r="F113" s="245" t="s">
        <v>220</v>
      </c>
      <c r="G113" s="246" t="s">
        <v>210</v>
      </c>
      <c r="H113" s="247">
        <v>4.05</v>
      </c>
      <c r="I113" s="8"/>
      <c r="J113" s="248">
        <f>ROUND(I113*H113,2)</f>
        <v>0</v>
      </c>
      <c r="K113" s="245" t="s">
        <v>188</v>
      </c>
      <c r="L113" s="113"/>
      <c r="M113" s="249" t="s">
        <v>5</v>
      </c>
      <c r="N113" s="250" t="s">
        <v>44</v>
      </c>
      <c r="O113" s="114"/>
      <c r="P113" s="251">
        <f>O113*H113</f>
        <v>0</v>
      </c>
      <c r="Q113" s="251">
        <v>0</v>
      </c>
      <c r="R113" s="251">
        <f>Q113*H113</f>
        <v>0</v>
      </c>
      <c r="S113" s="251">
        <v>0</v>
      </c>
      <c r="T113" s="252">
        <f>S113*H113</f>
        <v>0</v>
      </c>
      <c r="AR113" s="97" t="s">
        <v>167</v>
      </c>
      <c r="AT113" s="97" t="s">
        <v>162</v>
      </c>
      <c r="AU113" s="97" t="s">
        <v>81</v>
      </c>
      <c r="AY113" s="97" t="s">
        <v>160</v>
      </c>
      <c r="BE113" s="253">
        <f>IF(N113="základní",J113,0)</f>
        <v>0</v>
      </c>
      <c r="BF113" s="253">
        <f>IF(N113="snížená",J113,0)</f>
        <v>0</v>
      </c>
      <c r="BG113" s="253">
        <f>IF(N113="zákl. přenesená",J113,0)</f>
        <v>0</v>
      </c>
      <c r="BH113" s="253">
        <f>IF(N113="sníž. přenesená",J113,0)</f>
        <v>0</v>
      </c>
      <c r="BI113" s="253">
        <f>IF(N113="nulová",J113,0)</f>
        <v>0</v>
      </c>
      <c r="BJ113" s="97" t="s">
        <v>77</v>
      </c>
      <c r="BK113" s="253">
        <f>ROUND(I113*H113,2)</f>
        <v>0</v>
      </c>
      <c r="BL113" s="97" t="s">
        <v>167</v>
      </c>
      <c r="BM113" s="97" t="s">
        <v>1942</v>
      </c>
    </row>
    <row r="114" spans="2:65" s="258" customFormat="1">
      <c r="B114" s="257"/>
      <c r="D114" s="254" t="s">
        <v>171</v>
      </c>
      <c r="E114" s="259" t="s">
        <v>5</v>
      </c>
      <c r="F114" s="260" t="s">
        <v>324</v>
      </c>
      <c r="H114" s="259" t="s">
        <v>5</v>
      </c>
      <c r="I114" s="9"/>
      <c r="L114" s="257"/>
      <c r="M114" s="261"/>
      <c r="N114" s="262"/>
      <c r="O114" s="262"/>
      <c r="P114" s="262"/>
      <c r="Q114" s="262"/>
      <c r="R114" s="262"/>
      <c r="S114" s="262"/>
      <c r="T114" s="263"/>
      <c r="AT114" s="259" t="s">
        <v>171</v>
      </c>
      <c r="AU114" s="259" t="s">
        <v>81</v>
      </c>
      <c r="AV114" s="258" t="s">
        <v>77</v>
      </c>
      <c r="AW114" s="258" t="s">
        <v>36</v>
      </c>
      <c r="AX114" s="258" t="s">
        <v>73</v>
      </c>
      <c r="AY114" s="259" t="s">
        <v>160</v>
      </c>
    </row>
    <row r="115" spans="2:65" s="258" customFormat="1">
      <c r="B115" s="257"/>
      <c r="D115" s="254" t="s">
        <v>171</v>
      </c>
      <c r="E115" s="259" t="s">
        <v>5</v>
      </c>
      <c r="F115" s="260" t="s">
        <v>173</v>
      </c>
      <c r="H115" s="259" t="s">
        <v>5</v>
      </c>
      <c r="I115" s="9"/>
      <c r="L115" s="257"/>
      <c r="M115" s="261"/>
      <c r="N115" s="262"/>
      <c r="O115" s="262"/>
      <c r="P115" s="262"/>
      <c r="Q115" s="262"/>
      <c r="R115" s="262"/>
      <c r="S115" s="262"/>
      <c r="T115" s="263"/>
      <c r="AT115" s="259" t="s">
        <v>171</v>
      </c>
      <c r="AU115" s="259" t="s">
        <v>81</v>
      </c>
      <c r="AV115" s="258" t="s">
        <v>77</v>
      </c>
      <c r="AW115" s="258" t="s">
        <v>36</v>
      </c>
      <c r="AX115" s="258" t="s">
        <v>73</v>
      </c>
      <c r="AY115" s="259" t="s">
        <v>160</v>
      </c>
    </row>
    <row r="116" spans="2:65" s="265" customFormat="1">
      <c r="B116" s="264"/>
      <c r="D116" s="254" t="s">
        <v>171</v>
      </c>
      <c r="E116" s="266" t="s">
        <v>5</v>
      </c>
      <c r="F116" s="267" t="s">
        <v>1943</v>
      </c>
      <c r="H116" s="268">
        <v>1.35</v>
      </c>
      <c r="I116" s="10"/>
      <c r="L116" s="264"/>
      <c r="M116" s="269"/>
      <c r="N116" s="270"/>
      <c r="O116" s="270"/>
      <c r="P116" s="270"/>
      <c r="Q116" s="270"/>
      <c r="R116" s="270"/>
      <c r="S116" s="270"/>
      <c r="T116" s="271"/>
      <c r="AT116" s="266" t="s">
        <v>171</v>
      </c>
      <c r="AU116" s="266" t="s">
        <v>81</v>
      </c>
      <c r="AV116" s="265" t="s">
        <v>81</v>
      </c>
      <c r="AW116" s="265" t="s">
        <v>36</v>
      </c>
      <c r="AX116" s="265" t="s">
        <v>73</v>
      </c>
      <c r="AY116" s="266" t="s">
        <v>160</v>
      </c>
    </row>
    <row r="117" spans="2:65" s="265" customFormat="1">
      <c r="B117" s="264"/>
      <c r="D117" s="254" t="s">
        <v>171</v>
      </c>
      <c r="E117" s="266" t="s">
        <v>5</v>
      </c>
      <c r="F117" s="267" t="s">
        <v>1944</v>
      </c>
      <c r="H117" s="268">
        <v>2.7</v>
      </c>
      <c r="I117" s="10"/>
      <c r="L117" s="264"/>
      <c r="M117" s="269"/>
      <c r="N117" s="270"/>
      <c r="O117" s="270"/>
      <c r="P117" s="270"/>
      <c r="Q117" s="270"/>
      <c r="R117" s="270"/>
      <c r="S117" s="270"/>
      <c r="T117" s="271"/>
      <c r="AT117" s="266" t="s">
        <v>171</v>
      </c>
      <c r="AU117" s="266" t="s">
        <v>81</v>
      </c>
      <c r="AV117" s="265" t="s">
        <v>81</v>
      </c>
      <c r="AW117" s="265" t="s">
        <v>36</v>
      </c>
      <c r="AX117" s="265" t="s">
        <v>73</v>
      </c>
      <c r="AY117" s="266" t="s">
        <v>160</v>
      </c>
    </row>
    <row r="118" spans="2:65" s="273" customFormat="1">
      <c r="B118" s="272"/>
      <c r="D118" s="254" t="s">
        <v>171</v>
      </c>
      <c r="E118" s="274" t="s">
        <v>5</v>
      </c>
      <c r="F118" s="275" t="s">
        <v>176</v>
      </c>
      <c r="H118" s="276">
        <v>4.05</v>
      </c>
      <c r="I118" s="11"/>
      <c r="L118" s="272"/>
      <c r="M118" s="277"/>
      <c r="N118" s="278"/>
      <c r="O118" s="278"/>
      <c r="P118" s="278"/>
      <c r="Q118" s="278"/>
      <c r="R118" s="278"/>
      <c r="S118" s="278"/>
      <c r="T118" s="279"/>
      <c r="AT118" s="274" t="s">
        <v>171</v>
      </c>
      <c r="AU118" s="274" t="s">
        <v>81</v>
      </c>
      <c r="AV118" s="273" t="s">
        <v>167</v>
      </c>
      <c r="AW118" s="273" t="s">
        <v>36</v>
      </c>
      <c r="AX118" s="273" t="s">
        <v>77</v>
      </c>
      <c r="AY118" s="274" t="s">
        <v>160</v>
      </c>
    </row>
    <row r="119" spans="2:65" s="118" customFormat="1" ht="38.25" customHeight="1">
      <c r="B119" s="113"/>
      <c r="C119" s="243" t="s">
        <v>202</v>
      </c>
      <c r="D119" s="243" t="s">
        <v>162</v>
      </c>
      <c r="E119" s="244" t="s">
        <v>224</v>
      </c>
      <c r="F119" s="245" t="s">
        <v>225</v>
      </c>
      <c r="G119" s="246" t="s">
        <v>210</v>
      </c>
      <c r="H119" s="247">
        <v>6.75</v>
      </c>
      <c r="I119" s="8"/>
      <c r="J119" s="248">
        <f>ROUND(I119*H119,2)</f>
        <v>0</v>
      </c>
      <c r="K119" s="245" t="s">
        <v>188</v>
      </c>
      <c r="L119" s="113"/>
      <c r="M119" s="249" t="s">
        <v>5</v>
      </c>
      <c r="N119" s="250" t="s">
        <v>44</v>
      </c>
      <c r="O119" s="114"/>
      <c r="P119" s="251">
        <f>O119*H119</f>
        <v>0</v>
      </c>
      <c r="Q119" s="251">
        <v>0</v>
      </c>
      <c r="R119" s="251">
        <f>Q119*H119</f>
        <v>0</v>
      </c>
      <c r="S119" s="251">
        <v>0</v>
      </c>
      <c r="T119" s="252">
        <f>S119*H119</f>
        <v>0</v>
      </c>
      <c r="AR119" s="97" t="s">
        <v>167</v>
      </c>
      <c r="AT119" s="97" t="s">
        <v>162</v>
      </c>
      <c r="AU119" s="97" t="s">
        <v>81</v>
      </c>
      <c r="AY119" s="97" t="s">
        <v>160</v>
      </c>
      <c r="BE119" s="253">
        <f>IF(N119="základní",J119,0)</f>
        <v>0</v>
      </c>
      <c r="BF119" s="253">
        <f>IF(N119="snížená",J119,0)</f>
        <v>0</v>
      </c>
      <c r="BG119" s="253">
        <f>IF(N119="zákl. přenesená",J119,0)</f>
        <v>0</v>
      </c>
      <c r="BH119" s="253">
        <f>IF(N119="sníž. přenesená",J119,0)</f>
        <v>0</v>
      </c>
      <c r="BI119" s="253">
        <f>IF(N119="nulová",J119,0)</f>
        <v>0</v>
      </c>
      <c r="BJ119" s="97" t="s">
        <v>77</v>
      </c>
      <c r="BK119" s="253">
        <f>ROUND(I119*H119,2)</f>
        <v>0</v>
      </c>
      <c r="BL119" s="97" t="s">
        <v>167</v>
      </c>
      <c r="BM119" s="97" t="s">
        <v>1945</v>
      </c>
    </row>
    <row r="120" spans="2:65" s="258" customFormat="1">
      <c r="B120" s="257"/>
      <c r="D120" s="254" t="s">
        <v>171</v>
      </c>
      <c r="E120" s="259" t="s">
        <v>5</v>
      </c>
      <c r="F120" s="260" t="s">
        <v>1946</v>
      </c>
      <c r="H120" s="259" t="s">
        <v>5</v>
      </c>
      <c r="I120" s="9"/>
      <c r="L120" s="257"/>
      <c r="M120" s="261"/>
      <c r="N120" s="262"/>
      <c r="O120" s="262"/>
      <c r="P120" s="262"/>
      <c r="Q120" s="262"/>
      <c r="R120" s="262"/>
      <c r="S120" s="262"/>
      <c r="T120" s="263"/>
      <c r="AT120" s="259" t="s">
        <v>171</v>
      </c>
      <c r="AU120" s="259" t="s">
        <v>81</v>
      </c>
      <c r="AV120" s="258" t="s">
        <v>77</v>
      </c>
      <c r="AW120" s="258" t="s">
        <v>36</v>
      </c>
      <c r="AX120" s="258" t="s">
        <v>73</v>
      </c>
      <c r="AY120" s="259" t="s">
        <v>160</v>
      </c>
    </row>
    <row r="121" spans="2:65" s="258" customFormat="1">
      <c r="B121" s="257"/>
      <c r="D121" s="254" t="s">
        <v>171</v>
      </c>
      <c r="E121" s="259" t="s">
        <v>5</v>
      </c>
      <c r="F121" s="260" t="s">
        <v>173</v>
      </c>
      <c r="H121" s="259" t="s">
        <v>5</v>
      </c>
      <c r="I121" s="9"/>
      <c r="L121" s="257"/>
      <c r="M121" s="261"/>
      <c r="N121" s="262"/>
      <c r="O121" s="262"/>
      <c r="P121" s="262"/>
      <c r="Q121" s="262"/>
      <c r="R121" s="262"/>
      <c r="S121" s="262"/>
      <c r="T121" s="263"/>
      <c r="AT121" s="259" t="s">
        <v>171</v>
      </c>
      <c r="AU121" s="259" t="s">
        <v>81</v>
      </c>
      <c r="AV121" s="258" t="s">
        <v>77</v>
      </c>
      <c r="AW121" s="258" t="s">
        <v>36</v>
      </c>
      <c r="AX121" s="258" t="s">
        <v>73</v>
      </c>
      <c r="AY121" s="259" t="s">
        <v>160</v>
      </c>
    </row>
    <row r="122" spans="2:65" s="265" customFormat="1">
      <c r="B122" s="264"/>
      <c r="D122" s="254" t="s">
        <v>171</v>
      </c>
      <c r="E122" s="266" t="s">
        <v>5</v>
      </c>
      <c r="F122" s="267" t="s">
        <v>1947</v>
      </c>
      <c r="H122" s="268">
        <v>2.25</v>
      </c>
      <c r="I122" s="10"/>
      <c r="L122" s="264"/>
      <c r="M122" s="269"/>
      <c r="N122" s="270"/>
      <c r="O122" s="270"/>
      <c r="P122" s="270"/>
      <c r="Q122" s="270"/>
      <c r="R122" s="270"/>
      <c r="S122" s="270"/>
      <c r="T122" s="271"/>
      <c r="AT122" s="266" t="s">
        <v>171</v>
      </c>
      <c r="AU122" s="266" t="s">
        <v>81</v>
      </c>
      <c r="AV122" s="265" t="s">
        <v>81</v>
      </c>
      <c r="AW122" s="265" t="s">
        <v>36</v>
      </c>
      <c r="AX122" s="265" t="s">
        <v>73</v>
      </c>
      <c r="AY122" s="266" t="s">
        <v>160</v>
      </c>
    </row>
    <row r="123" spans="2:65" s="265" customFormat="1">
      <c r="B123" s="264"/>
      <c r="D123" s="254" t="s">
        <v>171</v>
      </c>
      <c r="E123" s="266" t="s">
        <v>5</v>
      </c>
      <c r="F123" s="267" t="s">
        <v>1948</v>
      </c>
      <c r="H123" s="268">
        <v>4.5</v>
      </c>
      <c r="I123" s="10"/>
      <c r="L123" s="264"/>
      <c r="M123" s="269"/>
      <c r="N123" s="270"/>
      <c r="O123" s="270"/>
      <c r="P123" s="270"/>
      <c r="Q123" s="270"/>
      <c r="R123" s="270"/>
      <c r="S123" s="270"/>
      <c r="T123" s="271"/>
      <c r="AT123" s="266" t="s">
        <v>171</v>
      </c>
      <c r="AU123" s="266" t="s">
        <v>81</v>
      </c>
      <c r="AV123" s="265" t="s">
        <v>81</v>
      </c>
      <c r="AW123" s="265" t="s">
        <v>36</v>
      </c>
      <c r="AX123" s="265" t="s">
        <v>73</v>
      </c>
      <c r="AY123" s="266" t="s">
        <v>160</v>
      </c>
    </row>
    <row r="124" spans="2:65" s="273" customFormat="1">
      <c r="B124" s="272"/>
      <c r="D124" s="254" t="s">
        <v>171</v>
      </c>
      <c r="E124" s="274" t="s">
        <v>5</v>
      </c>
      <c r="F124" s="275" t="s">
        <v>176</v>
      </c>
      <c r="H124" s="276">
        <v>6.75</v>
      </c>
      <c r="I124" s="11"/>
      <c r="L124" s="272"/>
      <c r="M124" s="277"/>
      <c r="N124" s="278"/>
      <c r="O124" s="278"/>
      <c r="P124" s="278"/>
      <c r="Q124" s="278"/>
      <c r="R124" s="278"/>
      <c r="S124" s="278"/>
      <c r="T124" s="279"/>
      <c r="AT124" s="274" t="s">
        <v>171</v>
      </c>
      <c r="AU124" s="274" t="s">
        <v>81</v>
      </c>
      <c r="AV124" s="273" t="s">
        <v>167</v>
      </c>
      <c r="AW124" s="273" t="s">
        <v>36</v>
      </c>
      <c r="AX124" s="273" t="s">
        <v>77</v>
      </c>
      <c r="AY124" s="274" t="s">
        <v>160</v>
      </c>
    </row>
    <row r="125" spans="2:65" s="118" customFormat="1" ht="38.25" customHeight="1">
      <c r="B125" s="113"/>
      <c r="C125" s="243" t="s">
        <v>207</v>
      </c>
      <c r="D125" s="243" t="s">
        <v>162</v>
      </c>
      <c r="E125" s="244" t="s">
        <v>232</v>
      </c>
      <c r="F125" s="245" t="s">
        <v>233</v>
      </c>
      <c r="G125" s="246" t="s">
        <v>210</v>
      </c>
      <c r="H125" s="247">
        <v>2.0249999999999999</v>
      </c>
      <c r="I125" s="8"/>
      <c r="J125" s="248">
        <f>ROUND(I125*H125,2)</f>
        <v>0</v>
      </c>
      <c r="K125" s="245" t="s">
        <v>166</v>
      </c>
      <c r="L125" s="113"/>
      <c r="M125" s="249" t="s">
        <v>5</v>
      </c>
      <c r="N125" s="250" t="s">
        <v>44</v>
      </c>
      <c r="O125" s="114"/>
      <c r="P125" s="251">
        <f>O125*H125</f>
        <v>0</v>
      </c>
      <c r="Q125" s="251">
        <v>0</v>
      </c>
      <c r="R125" s="251">
        <f>Q125*H125</f>
        <v>0</v>
      </c>
      <c r="S125" s="251">
        <v>0</v>
      </c>
      <c r="T125" s="252">
        <f>S125*H125</f>
        <v>0</v>
      </c>
      <c r="AR125" s="97" t="s">
        <v>167</v>
      </c>
      <c r="AT125" s="97" t="s">
        <v>162</v>
      </c>
      <c r="AU125" s="97" t="s">
        <v>81</v>
      </c>
      <c r="AY125" s="97" t="s">
        <v>160</v>
      </c>
      <c r="BE125" s="253">
        <f>IF(N125="základní",J125,0)</f>
        <v>0</v>
      </c>
      <c r="BF125" s="253">
        <f>IF(N125="snížená",J125,0)</f>
        <v>0</v>
      </c>
      <c r="BG125" s="253">
        <f>IF(N125="zákl. přenesená",J125,0)</f>
        <v>0</v>
      </c>
      <c r="BH125" s="253">
        <f>IF(N125="sníž. přenesená",J125,0)</f>
        <v>0</v>
      </c>
      <c r="BI125" s="253">
        <f>IF(N125="nulová",J125,0)</f>
        <v>0</v>
      </c>
      <c r="BJ125" s="97" t="s">
        <v>77</v>
      </c>
      <c r="BK125" s="253">
        <f>ROUND(I125*H125,2)</f>
        <v>0</v>
      </c>
      <c r="BL125" s="97" t="s">
        <v>167</v>
      </c>
      <c r="BM125" s="97" t="s">
        <v>1949</v>
      </c>
    </row>
    <row r="126" spans="2:65" s="118" customFormat="1" ht="27">
      <c r="B126" s="113"/>
      <c r="D126" s="254" t="s">
        <v>169</v>
      </c>
      <c r="F126" s="255" t="s">
        <v>235</v>
      </c>
      <c r="I126" s="6"/>
      <c r="L126" s="113"/>
      <c r="M126" s="256"/>
      <c r="N126" s="114"/>
      <c r="O126" s="114"/>
      <c r="P126" s="114"/>
      <c r="Q126" s="114"/>
      <c r="R126" s="114"/>
      <c r="S126" s="114"/>
      <c r="T126" s="144"/>
      <c r="AT126" s="97" t="s">
        <v>169</v>
      </c>
      <c r="AU126" s="97" t="s">
        <v>81</v>
      </c>
    </row>
    <row r="127" spans="2:65" s="265" customFormat="1">
      <c r="B127" s="264"/>
      <c r="D127" s="254" t="s">
        <v>171</v>
      </c>
      <c r="F127" s="267" t="s">
        <v>1950</v>
      </c>
      <c r="H127" s="268">
        <v>2.0249999999999999</v>
      </c>
      <c r="I127" s="10"/>
      <c r="L127" s="264"/>
      <c r="M127" s="269"/>
      <c r="N127" s="270"/>
      <c r="O127" s="270"/>
      <c r="P127" s="270"/>
      <c r="Q127" s="270"/>
      <c r="R127" s="270"/>
      <c r="S127" s="270"/>
      <c r="T127" s="271"/>
      <c r="AT127" s="266" t="s">
        <v>171</v>
      </c>
      <c r="AU127" s="266" t="s">
        <v>81</v>
      </c>
      <c r="AV127" s="265" t="s">
        <v>81</v>
      </c>
      <c r="AW127" s="265" t="s">
        <v>6</v>
      </c>
      <c r="AX127" s="265" t="s">
        <v>77</v>
      </c>
      <c r="AY127" s="266" t="s">
        <v>160</v>
      </c>
    </row>
    <row r="128" spans="2:65" s="118" customFormat="1" ht="25.5" customHeight="1">
      <c r="B128" s="113"/>
      <c r="C128" s="243" t="s">
        <v>213</v>
      </c>
      <c r="D128" s="243" t="s">
        <v>162</v>
      </c>
      <c r="E128" s="244" t="s">
        <v>810</v>
      </c>
      <c r="F128" s="245" t="s">
        <v>811</v>
      </c>
      <c r="G128" s="246" t="s">
        <v>165</v>
      </c>
      <c r="H128" s="247">
        <v>24</v>
      </c>
      <c r="I128" s="8"/>
      <c r="J128" s="248">
        <f>ROUND(I128*H128,2)</f>
        <v>0</v>
      </c>
      <c r="K128" s="245" t="s">
        <v>166</v>
      </c>
      <c r="L128" s="113"/>
      <c r="M128" s="249" t="s">
        <v>5</v>
      </c>
      <c r="N128" s="250" t="s">
        <v>44</v>
      </c>
      <c r="O128" s="114"/>
      <c r="P128" s="251">
        <f>O128*H128</f>
        <v>0</v>
      </c>
      <c r="Q128" s="251">
        <v>5.8E-4</v>
      </c>
      <c r="R128" s="251">
        <f>Q128*H128</f>
        <v>1.392E-2</v>
      </c>
      <c r="S128" s="251">
        <v>0</v>
      </c>
      <c r="T128" s="252">
        <f>S128*H128</f>
        <v>0</v>
      </c>
      <c r="AR128" s="97" t="s">
        <v>167</v>
      </c>
      <c r="AT128" s="97" t="s">
        <v>162</v>
      </c>
      <c r="AU128" s="97" t="s">
        <v>81</v>
      </c>
      <c r="AY128" s="97" t="s">
        <v>160</v>
      </c>
      <c r="BE128" s="253">
        <f>IF(N128="základní",J128,0)</f>
        <v>0</v>
      </c>
      <c r="BF128" s="253">
        <f>IF(N128="snížená",J128,0)</f>
        <v>0</v>
      </c>
      <c r="BG128" s="253">
        <f>IF(N128="zákl. přenesená",J128,0)</f>
        <v>0</v>
      </c>
      <c r="BH128" s="253">
        <f>IF(N128="sníž. přenesená",J128,0)</f>
        <v>0</v>
      </c>
      <c r="BI128" s="253">
        <f>IF(N128="nulová",J128,0)</f>
        <v>0</v>
      </c>
      <c r="BJ128" s="97" t="s">
        <v>77</v>
      </c>
      <c r="BK128" s="253">
        <f>ROUND(I128*H128,2)</f>
        <v>0</v>
      </c>
      <c r="BL128" s="97" t="s">
        <v>167</v>
      </c>
      <c r="BM128" s="97" t="s">
        <v>1951</v>
      </c>
    </row>
    <row r="129" spans="2:65" s="265" customFormat="1">
      <c r="B129" s="264"/>
      <c r="D129" s="254" t="s">
        <v>171</v>
      </c>
      <c r="E129" s="266" t="s">
        <v>5</v>
      </c>
      <c r="F129" s="267" t="s">
        <v>1952</v>
      </c>
      <c r="H129" s="268">
        <v>6</v>
      </c>
      <c r="I129" s="10"/>
      <c r="L129" s="264"/>
      <c r="M129" s="269"/>
      <c r="N129" s="270"/>
      <c r="O129" s="270"/>
      <c r="P129" s="270"/>
      <c r="Q129" s="270"/>
      <c r="R129" s="270"/>
      <c r="S129" s="270"/>
      <c r="T129" s="271"/>
      <c r="AT129" s="266" t="s">
        <v>171</v>
      </c>
      <c r="AU129" s="266" t="s">
        <v>81</v>
      </c>
      <c r="AV129" s="265" t="s">
        <v>81</v>
      </c>
      <c r="AW129" s="265" t="s">
        <v>36</v>
      </c>
      <c r="AX129" s="265" t="s">
        <v>73</v>
      </c>
      <c r="AY129" s="266" t="s">
        <v>160</v>
      </c>
    </row>
    <row r="130" spans="2:65" s="265" customFormat="1">
      <c r="B130" s="264"/>
      <c r="D130" s="254" t="s">
        <v>171</v>
      </c>
      <c r="E130" s="266" t="s">
        <v>5</v>
      </c>
      <c r="F130" s="267" t="s">
        <v>1953</v>
      </c>
      <c r="H130" s="268">
        <v>18</v>
      </c>
      <c r="I130" s="10"/>
      <c r="L130" s="264"/>
      <c r="M130" s="269"/>
      <c r="N130" s="270"/>
      <c r="O130" s="270"/>
      <c r="P130" s="270"/>
      <c r="Q130" s="270"/>
      <c r="R130" s="270"/>
      <c r="S130" s="270"/>
      <c r="T130" s="271"/>
      <c r="AT130" s="266" t="s">
        <v>171</v>
      </c>
      <c r="AU130" s="266" t="s">
        <v>81</v>
      </c>
      <c r="AV130" s="265" t="s">
        <v>81</v>
      </c>
      <c r="AW130" s="265" t="s">
        <v>36</v>
      </c>
      <c r="AX130" s="265" t="s">
        <v>73</v>
      </c>
      <c r="AY130" s="266" t="s">
        <v>160</v>
      </c>
    </row>
    <row r="131" spans="2:65" s="273" customFormat="1">
      <c r="B131" s="272"/>
      <c r="D131" s="254" t="s">
        <v>171</v>
      </c>
      <c r="E131" s="274" t="s">
        <v>5</v>
      </c>
      <c r="F131" s="275" t="s">
        <v>176</v>
      </c>
      <c r="H131" s="276">
        <v>24</v>
      </c>
      <c r="I131" s="11"/>
      <c r="L131" s="272"/>
      <c r="M131" s="277"/>
      <c r="N131" s="278"/>
      <c r="O131" s="278"/>
      <c r="P131" s="278"/>
      <c r="Q131" s="278"/>
      <c r="R131" s="278"/>
      <c r="S131" s="278"/>
      <c r="T131" s="279"/>
      <c r="AT131" s="274" t="s">
        <v>171</v>
      </c>
      <c r="AU131" s="274" t="s">
        <v>81</v>
      </c>
      <c r="AV131" s="273" t="s">
        <v>167</v>
      </c>
      <c r="AW131" s="273" t="s">
        <v>36</v>
      </c>
      <c r="AX131" s="273" t="s">
        <v>77</v>
      </c>
      <c r="AY131" s="274" t="s">
        <v>160</v>
      </c>
    </row>
    <row r="132" spans="2:65" s="118" customFormat="1" ht="25.5" customHeight="1">
      <c r="B132" s="113"/>
      <c r="C132" s="243" t="s">
        <v>218</v>
      </c>
      <c r="D132" s="243" t="s">
        <v>162</v>
      </c>
      <c r="E132" s="244" t="s">
        <v>814</v>
      </c>
      <c r="F132" s="245" t="s">
        <v>815</v>
      </c>
      <c r="G132" s="246" t="s">
        <v>165</v>
      </c>
      <c r="H132" s="247">
        <v>24</v>
      </c>
      <c r="I132" s="8"/>
      <c r="J132" s="248">
        <f>ROUND(I132*H132,2)</f>
        <v>0</v>
      </c>
      <c r="K132" s="245" t="s">
        <v>166</v>
      </c>
      <c r="L132" s="113"/>
      <c r="M132" s="249" t="s">
        <v>5</v>
      </c>
      <c r="N132" s="250" t="s">
        <v>44</v>
      </c>
      <c r="O132" s="114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AR132" s="97" t="s">
        <v>167</v>
      </c>
      <c r="AT132" s="97" t="s">
        <v>162</v>
      </c>
      <c r="AU132" s="97" t="s">
        <v>81</v>
      </c>
      <c r="AY132" s="97" t="s">
        <v>160</v>
      </c>
      <c r="BE132" s="253">
        <f>IF(N132="základní",J132,0)</f>
        <v>0</v>
      </c>
      <c r="BF132" s="253">
        <f>IF(N132="snížená",J132,0)</f>
        <v>0</v>
      </c>
      <c r="BG132" s="253">
        <f>IF(N132="zákl. přenesená",J132,0)</f>
        <v>0</v>
      </c>
      <c r="BH132" s="253">
        <f>IF(N132="sníž. přenesená",J132,0)</f>
        <v>0</v>
      </c>
      <c r="BI132" s="253">
        <f>IF(N132="nulová",J132,0)</f>
        <v>0</v>
      </c>
      <c r="BJ132" s="97" t="s">
        <v>77</v>
      </c>
      <c r="BK132" s="253">
        <f>ROUND(I132*H132,2)</f>
        <v>0</v>
      </c>
      <c r="BL132" s="97" t="s">
        <v>167</v>
      </c>
      <c r="BM132" s="97" t="s">
        <v>1954</v>
      </c>
    </row>
    <row r="133" spans="2:65" s="265" customFormat="1">
      <c r="B133" s="264"/>
      <c r="D133" s="254" t="s">
        <v>171</v>
      </c>
      <c r="E133" s="266" t="s">
        <v>5</v>
      </c>
      <c r="F133" s="267" t="s">
        <v>1955</v>
      </c>
      <c r="H133" s="268">
        <v>24</v>
      </c>
      <c r="I133" s="10"/>
      <c r="L133" s="264"/>
      <c r="M133" s="269"/>
      <c r="N133" s="270"/>
      <c r="O133" s="270"/>
      <c r="P133" s="270"/>
      <c r="Q133" s="270"/>
      <c r="R133" s="270"/>
      <c r="S133" s="270"/>
      <c r="T133" s="271"/>
      <c r="AT133" s="266" t="s">
        <v>171</v>
      </c>
      <c r="AU133" s="266" t="s">
        <v>81</v>
      </c>
      <c r="AV133" s="265" t="s">
        <v>81</v>
      </c>
      <c r="AW133" s="265" t="s">
        <v>36</v>
      </c>
      <c r="AX133" s="265" t="s">
        <v>77</v>
      </c>
      <c r="AY133" s="266" t="s">
        <v>160</v>
      </c>
    </row>
    <row r="134" spans="2:65" s="118" customFormat="1" ht="38.25" customHeight="1">
      <c r="B134" s="113"/>
      <c r="C134" s="243" t="s">
        <v>196</v>
      </c>
      <c r="D134" s="243" t="s">
        <v>162</v>
      </c>
      <c r="E134" s="244" t="s">
        <v>248</v>
      </c>
      <c r="F134" s="245" t="s">
        <v>249</v>
      </c>
      <c r="G134" s="246" t="s">
        <v>210</v>
      </c>
      <c r="H134" s="247">
        <v>5.4</v>
      </c>
      <c r="I134" s="8"/>
      <c r="J134" s="248">
        <f>ROUND(I134*H134,2)</f>
        <v>0</v>
      </c>
      <c r="K134" s="245" t="s">
        <v>166</v>
      </c>
      <c r="L134" s="113"/>
      <c r="M134" s="249" t="s">
        <v>5</v>
      </c>
      <c r="N134" s="250" t="s">
        <v>44</v>
      </c>
      <c r="O134" s="114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AR134" s="97" t="s">
        <v>167</v>
      </c>
      <c r="AT134" s="97" t="s">
        <v>162</v>
      </c>
      <c r="AU134" s="97" t="s">
        <v>81</v>
      </c>
      <c r="AY134" s="97" t="s">
        <v>160</v>
      </c>
      <c r="BE134" s="253">
        <f>IF(N134="základní",J134,0)</f>
        <v>0</v>
      </c>
      <c r="BF134" s="253">
        <f>IF(N134="snížená",J134,0)</f>
        <v>0</v>
      </c>
      <c r="BG134" s="253">
        <f>IF(N134="zákl. přenesená",J134,0)</f>
        <v>0</v>
      </c>
      <c r="BH134" s="253">
        <f>IF(N134="sníž. přenesená",J134,0)</f>
        <v>0</v>
      </c>
      <c r="BI134" s="253">
        <f>IF(N134="nulová",J134,0)</f>
        <v>0</v>
      </c>
      <c r="BJ134" s="97" t="s">
        <v>77</v>
      </c>
      <c r="BK134" s="253">
        <f>ROUND(I134*H134,2)</f>
        <v>0</v>
      </c>
      <c r="BL134" s="97" t="s">
        <v>167</v>
      </c>
      <c r="BM134" s="97" t="s">
        <v>1956</v>
      </c>
    </row>
    <row r="135" spans="2:65" s="118" customFormat="1" ht="40.5">
      <c r="B135" s="113"/>
      <c r="D135" s="254" t="s">
        <v>169</v>
      </c>
      <c r="F135" s="255" t="s">
        <v>251</v>
      </c>
      <c r="I135" s="6"/>
      <c r="L135" s="113"/>
      <c r="M135" s="256"/>
      <c r="N135" s="114"/>
      <c r="O135" s="114"/>
      <c r="P135" s="114"/>
      <c r="Q135" s="114"/>
      <c r="R135" s="114"/>
      <c r="S135" s="114"/>
      <c r="T135" s="144"/>
      <c r="AT135" s="97" t="s">
        <v>169</v>
      </c>
      <c r="AU135" s="97" t="s">
        <v>81</v>
      </c>
    </row>
    <row r="136" spans="2:65" s="258" customFormat="1">
      <c r="B136" s="257"/>
      <c r="D136" s="254" t="s">
        <v>171</v>
      </c>
      <c r="E136" s="259" t="s">
        <v>5</v>
      </c>
      <c r="F136" s="260" t="s">
        <v>252</v>
      </c>
      <c r="H136" s="259" t="s">
        <v>5</v>
      </c>
      <c r="I136" s="9"/>
      <c r="L136" s="257"/>
      <c r="M136" s="261"/>
      <c r="N136" s="262"/>
      <c r="O136" s="262"/>
      <c r="P136" s="262"/>
      <c r="Q136" s="262"/>
      <c r="R136" s="262"/>
      <c r="S136" s="262"/>
      <c r="T136" s="263"/>
      <c r="AT136" s="259" t="s">
        <v>171</v>
      </c>
      <c r="AU136" s="259" t="s">
        <v>81</v>
      </c>
      <c r="AV136" s="258" t="s">
        <v>77</v>
      </c>
      <c r="AW136" s="258" t="s">
        <v>36</v>
      </c>
      <c r="AX136" s="258" t="s">
        <v>73</v>
      </c>
      <c r="AY136" s="259" t="s">
        <v>160</v>
      </c>
    </row>
    <row r="137" spans="2:65" s="265" customFormat="1">
      <c r="B137" s="264"/>
      <c r="D137" s="254" t="s">
        <v>171</v>
      </c>
      <c r="E137" s="266" t="s">
        <v>5</v>
      </c>
      <c r="F137" s="267" t="s">
        <v>1957</v>
      </c>
      <c r="H137" s="268">
        <v>5.4</v>
      </c>
      <c r="I137" s="10"/>
      <c r="L137" s="264"/>
      <c r="M137" s="269"/>
      <c r="N137" s="270"/>
      <c r="O137" s="270"/>
      <c r="P137" s="270"/>
      <c r="Q137" s="270"/>
      <c r="R137" s="270"/>
      <c r="S137" s="270"/>
      <c r="T137" s="271"/>
      <c r="AT137" s="266" t="s">
        <v>171</v>
      </c>
      <c r="AU137" s="266" t="s">
        <v>81</v>
      </c>
      <c r="AV137" s="265" t="s">
        <v>81</v>
      </c>
      <c r="AW137" s="265" t="s">
        <v>36</v>
      </c>
      <c r="AX137" s="265" t="s">
        <v>77</v>
      </c>
      <c r="AY137" s="266" t="s">
        <v>160</v>
      </c>
    </row>
    <row r="138" spans="2:65" s="118" customFormat="1" ht="16.5" customHeight="1">
      <c r="B138" s="113"/>
      <c r="C138" s="243" t="s">
        <v>231</v>
      </c>
      <c r="D138" s="243" t="s">
        <v>162</v>
      </c>
      <c r="E138" s="244" t="s">
        <v>254</v>
      </c>
      <c r="F138" s="245" t="s">
        <v>255</v>
      </c>
      <c r="G138" s="246" t="s">
        <v>210</v>
      </c>
      <c r="H138" s="247">
        <v>3.3879999999999999</v>
      </c>
      <c r="I138" s="8"/>
      <c r="J138" s="248">
        <f>ROUND(I138*H138,2)</f>
        <v>0</v>
      </c>
      <c r="K138" s="245" t="s">
        <v>5</v>
      </c>
      <c r="L138" s="113"/>
      <c r="M138" s="249" t="s">
        <v>5</v>
      </c>
      <c r="N138" s="250" t="s">
        <v>44</v>
      </c>
      <c r="O138" s="114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AR138" s="97" t="s">
        <v>167</v>
      </c>
      <c r="AT138" s="97" t="s">
        <v>162</v>
      </c>
      <c r="AU138" s="97" t="s">
        <v>81</v>
      </c>
      <c r="AY138" s="97" t="s">
        <v>160</v>
      </c>
      <c r="BE138" s="253">
        <f>IF(N138="základní",J138,0)</f>
        <v>0</v>
      </c>
      <c r="BF138" s="253">
        <f>IF(N138="snížená",J138,0)</f>
        <v>0</v>
      </c>
      <c r="BG138" s="253">
        <f>IF(N138="zákl. přenesená",J138,0)</f>
        <v>0</v>
      </c>
      <c r="BH138" s="253">
        <f>IF(N138="sníž. přenesená",J138,0)</f>
        <v>0</v>
      </c>
      <c r="BI138" s="253">
        <f>IF(N138="nulová",J138,0)</f>
        <v>0</v>
      </c>
      <c r="BJ138" s="97" t="s">
        <v>77</v>
      </c>
      <c r="BK138" s="253">
        <f>ROUND(I138*H138,2)</f>
        <v>0</v>
      </c>
      <c r="BL138" s="97" t="s">
        <v>167</v>
      </c>
      <c r="BM138" s="97" t="s">
        <v>1958</v>
      </c>
    </row>
    <row r="139" spans="2:65" s="258" customFormat="1">
      <c r="B139" s="257"/>
      <c r="D139" s="254" t="s">
        <v>171</v>
      </c>
      <c r="E139" s="259" t="s">
        <v>5</v>
      </c>
      <c r="F139" s="260" t="s">
        <v>257</v>
      </c>
      <c r="H139" s="259" t="s">
        <v>5</v>
      </c>
      <c r="I139" s="9"/>
      <c r="L139" s="257"/>
      <c r="M139" s="261"/>
      <c r="N139" s="262"/>
      <c r="O139" s="262"/>
      <c r="P139" s="262"/>
      <c r="Q139" s="262"/>
      <c r="R139" s="262"/>
      <c r="S139" s="262"/>
      <c r="T139" s="263"/>
      <c r="AT139" s="259" t="s">
        <v>171</v>
      </c>
      <c r="AU139" s="259" t="s">
        <v>81</v>
      </c>
      <c r="AV139" s="258" t="s">
        <v>77</v>
      </c>
      <c r="AW139" s="258" t="s">
        <v>36</v>
      </c>
      <c r="AX139" s="258" t="s">
        <v>73</v>
      </c>
      <c r="AY139" s="259" t="s">
        <v>160</v>
      </c>
    </row>
    <row r="140" spans="2:65" s="258" customFormat="1">
      <c r="B140" s="257"/>
      <c r="D140" s="254" t="s">
        <v>171</v>
      </c>
      <c r="E140" s="259" t="s">
        <v>5</v>
      </c>
      <c r="F140" s="260" t="s">
        <v>258</v>
      </c>
      <c r="H140" s="259" t="s">
        <v>5</v>
      </c>
      <c r="I140" s="9"/>
      <c r="L140" s="257"/>
      <c r="M140" s="261"/>
      <c r="N140" s="262"/>
      <c r="O140" s="262"/>
      <c r="P140" s="262"/>
      <c r="Q140" s="262"/>
      <c r="R140" s="262"/>
      <c r="S140" s="262"/>
      <c r="T140" s="263"/>
      <c r="AT140" s="259" t="s">
        <v>171</v>
      </c>
      <c r="AU140" s="259" t="s">
        <v>81</v>
      </c>
      <c r="AV140" s="258" t="s">
        <v>77</v>
      </c>
      <c r="AW140" s="258" t="s">
        <v>36</v>
      </c>
      <c r="AX140" s="258" t="s">
        <v>73</v>
      </c>
      <c r="AY140" s="259" t="s">
        <v>160</v>
      </c>
    </row>
    <row r="141" spans="2:65" s="258" customFormat="1">
      <c r="B141" s="257"/>
      <c r="D141" s="254" t="s">
        <v>171</v>
      </c>
      <c r="E141" s="259" t="s">
        <v>5</v>
      </c>
      <c r="F141" s="260" t="s">
        <v>606</v>
      </c>
      <c r="H141" s="259" t="s">
        <v>5</v>
      </c>
      <c r="I141" s="9"/>
      <c r="L141" s="257"/>
      <c r="M141" s="261"/>
      <c r="N141" s="262"/>
      <c r="O141" s="262"/>
      <c r="P141" s="262"/>
      <c r="Q141" s="262"/>
      <c r="R141" s="262"/>
      <c r="S141" s="262"/>
      <c r="T141" s="263"/>
      <c r="AT141" s="259" t="s">
        <v>171</v>
      </c>
      <c r="AU141" s="259" t="s">
        <v>81</v>
      </c>
      <c r="AV141" s="258" t="s">
        <v>77</v>
      </c>
      <c r="AW141" s="258" t="s">
        <v>36</v>
      </c>
      <c r="AX141" s="258" t="s">
        <v>73</v>
      </c>
      <c r="AY141" s="259" t="s">
        <v>160</v>
      </c>
    </row>
    <row r="142" spans="2:65" s="265" customFormat="1">
      <c r="B142" s="264"/>
      <c r="D142" s="254" t="s">
        <v>171</v>
      </c>
      <c r="E142" s="266" t="s">
        <v>5</v>
      </c>
      <c r="F142" s="267" t="s">
        <v>1959</v>
      </c>
      <c r="H142" s="268">
        <v>1.7</v>
      </c>
      <c r="I142" s="10"/>
      <c r="L142" s="264"/>
      <c r="M142" s="269"/>
      <c r="N142" s="270"/>
      <c r="O142" s="270"/>
      <c r="P142" s="270"/>
      <c r="Q142" s="270"/>
      <c r="R142" s="270"/>
      <c r="S142" s="270"/>
      <c r="T142" s="271"/>
      <c r="AT142" s="266" t="s">
        <v>171</v>
      </c>
      <c r="AU142" s="266" t="s">
        <v>81</v>
      </c>
      <c r="AV142" s="265" t="s">
        <v>81</v>
      </c>
      <c r="AW142" s="265" t="s">
        <v>36</v>
      </c>
      <c r="AX142" s="265" t="s">
        <v>73</v>
      </c>
      <c r="AY142" s="266" t="s">
        <v>160</v>
      </c>
    </row>
    <row r="143" spans="2:65" s="265" customFormat="1">
      <c r="B143" s="264"/>
      <c r="D143" s="254" t="s">
        <v>171</v>
      </c>
      <c r="E143" s="266" t="s">
        <v>5</v>
      </c>
      <c r="F143" s="267" t="s">
        <v>1960</v>
      </c>
      <c r="H143" s="268">
        <v>0.56299999999999994</v>
      </c>
      <c r="I143" s="10"/>
      <c r="L143" s="264"/>
      <c r="M143" s="269"/>
      <c r="N143" s="270"/>
      <c r="O143" s="270"/>
      <c r="P143" s="270"/>
      <c r="Q143" s="270"/>
      <c r="R143" s="270"/>
      <c r="S143" s="270"/>
      <c r="T143" s="271"/>
      <c r="AT143" s="266" t="s">
        <v>171</v>
      </c>
      <c r="AU143" s="266" t="s">
        <v>81</v>
      </c>
      <c r="AV143" s="265" t="s">
        <v>81</v>
      </c>
      <c r="AW143" s="265" t="s">
        <v>36</v>
      </c>
      <c r="AX143" s="265" t="s">
        <v>73</v>
      </c>
      <c r="AY143" s="266" t="s">
        <v>160</v>
      </c>
    </row>
    <row r="144" spans="2:65" s="265" customFormat="1">
      <c r="B144" s="264"/>
      <c r="D144" s="254" t="s">
        <v>171</v>
      </c>
      <c r="E144" s="266" t="s">
        <v>5</v>
      </c>
      <c r="F144" s="267" t="s">
        <v>1961</v>
      </c>
      <c r="H144" s="268">
        <v>1.125</v>
      </c>
      <c r="I144" s="10"/>
      <c r="L144" s="264"/>
      <c r="M144" s="269"/>
      <c r="N144" s="270"/>
      <c r="O144" s="270"/>
      <c r="P144" s="270"/>
      <c r="Q144" s="270"/>
      <c r="R144" s="270"/>
      <c r="S144" s="270"/>
      <c r="T144" s="271"/>
      <c r="AT144" s="266" t="s">
        <v>171</v>
      </c>
      <c r="AU144" s="266" t="s">
        <v>81</v>
      </c>
      <c r="AV144" s="265" t="s">
        <v>81</v>
      </c>
      <c r="AW144" s="265" t="s">
        <v>36</v>
      </c>
      <c r="AX144" s="265" t="s">
        <v>73</v>
      </c>
      <c r="AY144" s="266" t="s">
        <v>160</v>
      </c>
    </row>
    <row r="145" spans="2:65" s="273" customFormat="1">
      <c r="B145" s="272"/>
      <c r="D145" s="254" t="s">
        <v>171</v>
      </c>
      <c r="E145" s="274" t="s">
        <v>5</v>
      </c>
      <c r="F145" s="275" t="s">
        <v>176</v>
      </c>
      <c r="H145" s="276">
        <v>3.3879999999999999</v>
      </c>
      <c r="I145" s="11"/>
      <c r="L145" s="272"/>
      <c r="M145" s="277"/>
      <c r="N145" s="278"/>
      <c r="O145" s="278"/>
      <c r="P145" s="278"/>
      <c r="Q145" s="278"/>
      <c r="R145" s="278"/>
      <c r="S145" s="278"/>
      <c r="T145" s="279"/>
      <c r="AT145" s="274" t="s">
        <v>171</v>
      </c>
      <c r="AU145" s="274" t="s">
        <v>81</v>
      </c>
      <c r="AV145" s="273" t="s">
        <v>167</v>
      </c>
      <c r="AW145" s="273" t="s">
        <v>36</v>
      </c>
      <c r="AX145" s="273" t="s">
        <v>77</v>
      </c>
      <c r="AY145" s="274" t="s">
        <v>160</v>
      </c>
    </row>
    <row r="146" spans="2:65" s="118" customFormat="1" ht="16.5" customHeight="1">
      <c r="B146" s="113"/>
      <c r="C146" s="243" t="s">
        <v>237</v>
      </c>
      <c r="D146" s="243" t="s">
        <v>162</v>
      </c>
      <c r="E146" s="244" t="s">
        <v>263</v>
      </c>
      <c r="F146" s="245" t="s">
        <v>264</v>
      </c>
      <c r="G146" s="246" t="s">
        <v>210</v>
      </c>
      <c r="H146" s="247">
        <v>9.1</v>
      </c>
      <c r="I146" s="8"/>
      <c r="J146" s="248">
        <f>ROUND(I146*H146,2)</f>
        <v>0</v>
      </c>
      <c r="K146" s="245" t="s">
        <v>5</v>
      </c>
      <c r="L146" s="113"/>
      <c r="M146" s="249" t="s">
        <v>5</v>
      </c>
      <c r="N146" s="250" t="s">
        <v>44</v>
      </c>
      <c r="O146" s="114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AR146" s="97" t="s">
        <v>167</v>
      </c>
      <c r="AT146" s="97" t="s">
        <v>162</v>
      </c>
      <c r="AU146" s="97" t="s">
        <v>81</v>
      </c>
      <c r="AY146" s="97" t="s">
        <v>160</v>
      </c>
      <c r="BE146" s="253">
        <f>IF(N146="základní",J146,0)</f>
        <v>0</v>
      </c>
      <c r="BF146" s="253">
        <f>IF(N146="snížená",J146,0)</f>
        <v>0</v>
      </c>
      <c r="BG146" s="253">
        <f>IF(N146="zákl. přenesená",J146,0)</f>
        <v>0</v>
      </c>
      <c r="BH146" s="253">
        <f>IF(N146="sníž. přenesená",J146,0)</f>
        <v>0</v>
      </c>
      <c r="BI146" s="253">
        <f>IF(N146="nulová",J146,0)</f>
        <v>0</v>
      </c>
      <c r="BJ146" s="97" t="s">
        <v>77</v>
      </c>
      <c r="BK146" s="253">
        <f>ROUND(I146*H146,2)</f>
        <v>0</v>
      </c>
      <c r="BL146" s="97" t="s">
        <v>167</v>
      </c>
      <c r="BM146" s="97" t="s">
        <v>1962</v>
      </c>
    </row>
    <row r="147" spans="2:65" s="258" customFormat="1">
      <c r="B147" s="257"/>
      <c r="D147" s="254" t="s">
        <v>171</v>
      </c>
      <c r="E147" s="259" t="s">
        <v>5</v>
      </c>
      <c r="F147" s="260" t="s">
        <v>266</v>
      </c>
      <c r="H147" s="259" t="s">
        <v>5</v>
      </c>
      <c r="I147" s="9"/>
      <c r="L147" s="257"/>
      <c r="M147" s="261"/>
      <c r="N147" s="262"/>
      <c r="O147" s="262"/>
      <c r="P147" s="262"/>
      <c r="Q147" s="262"/>
      <c r="R147" s="262"/>
      <c r="S147" s="262"/>
      <c r="T147" s="263"/>
      <c r="AT147" s="259" t="s">
        <v>171</v>
      </c>
      <c r="AU147" s="259" t="s">
        <v>81</v>
      </c>
      <c r="AV147" s="258" t="s">
        <v>77</v>
      </c>
      <c r="AW147" s="258" t="s">
        <v>36</v>
      </c>
      <c r="AX147" s="258" t="s">
        <v>73</v>
      </c>
      <c r="AY147" s="259" t="s">
        <v>160</v>
      </c>
    </row>
    <row r="148" spans="2:65" s="258" customFormat="1">
      <c r="B148" s="257"/>
      <c r="D148" s="254" t="s">
        <v>171</v>
      </c>
      <c r="E148" s="259" t="s">
        <v>5</v>
      </c>
      <c r="F148" s="260" t="s">
        <v>267</v>
      </c>
      <c r="H148" s="259" t="s">
        <v>5</v>
      </c>
      <c r="I148" s="9"/>
      <c r="L148" s="257"/>
      <c r="M148" s="261"/>
      <c r="N148" s="262"/>
      <c r="O148" s="262"/>
      <c r="P148" s="262"/>
      <c r="Q148" s="262"/>
      <c r="R148" s="262"/>
      <c r="S148" s="262"/>
      <c r="T148" s="263"/>
      <c r="AT148" s="259" t="s">
        <v>171</v>
      </c>
      <c r="AU148" s="259" t="s">
        <v>81</v>
      </c>
      <c r="AV148" s="258" t="s">
        <v>77</v>
      </c>
      <c r="AW148" s="258" t="s">
        <v>36</v>
      </c>
      <c r="AX148" s="258" t="s">
        <v>73</v>
      </c>
      <c r="AY148" s="259" t="s">
        <v>160</v>
      </c>
    </row>
    <row r="149" spans="2:65" s="265" customFormat="1">
      <c r="B149" s="264"/>
      <c r="D149" s="254" t="s">
        <v>171</v>
      </c>
      <c r="E149" s="266" t="s">
        <v>5</v>
      </c>
      <c r="F149" s="267" t="s">
        <v>1963</v>
      </c>
      <c r="H149" s="268">
        <v>10.8</v>
      </c>
      <c r="I149" s="10"/>
      <c r="L149" s="264"/>
      <c r="M149" s="269"/>
      <c r="N149" s="270"/>
      <c r="O149" s="270"/>
      <c r="P149" s="270"/>
      <c r="Q149" s="270"/>
      <c r="R149" s="270"/>
      <c r="S149" s="270"/>
      <c r="T149" s="271"/>
      <c r="AT149" s="266" t="s">
        <v>171</v>
      </c>
      <c r="AU149" s="266" t="s">
        <v>81</v>
      </c>
      <c r="AV149" s="265" t="s">
        <v>81</v>
      </c>
      <c r="AW149" s="265" t="s">
        <v>36</v>
      </c>
      <c r="AX149" s="265" t="s">
        <v>73</v>
      </c>
      <c r="AY149" s="266" t="s">
        <v>160</v>
      </c>
    </row>
    <row r="150" spans="2:65" s="265" customFormat="1">
      <c r="B150" s="264"/>
      <c r="D150" s="254" t="s">
        <v>171</v>
      </c>
      <c r="E150" s="266" t="s">
        <v>5</v>
      </c>
      <c r="F150" s="267" t="s">
        <v>1964</v>
      </c>
      <c r="H150" s="268">
        <v>-1.7</v>
      </c>
      <c r="I150" s="10"/>
      <c r="L150" s="264"/>
      <c r="M150" s="269"/>
      <c r="N150" s="270"/>
      <c r="O150" s="270"/>
      <c r="P150" s="270"/>
      <c r="Q150" s="270"/>
      <c r="R150" s="270"/>
      <c r="S150" s="270"/>
      <c r="T150" s="271"/>
      <c r="AT150" s="266" t="s">
        <v>171</v>
      </c>
      <c r="AU150" s="266" t="s">
        <v>81</v>
      </c>
      <c r="AV150" s="265" t="s">
        <v>81</v>
      </c>
      <c r="AW150" s="265" t="s">
        <v>36</v>
      </c>
      <c r="AX150" s="265" t="s">
        <v>73</v>
      </c>
      <c r="AY150" s="266" t="s">
        <v>160</v>
      </c>
    </row>
    <row r="151" spans="2:65" s="273" customFormat="1">
      <c r="B151" s="272"/>
      <c r="D151" s="254" t="s">
        <v>171</v>
      </c>
      <c r="E151" s="274" t="s">
        <v>5</v>
      </c>
      <c r="F151" s="275" t="s">
        <v>176</v>
      </c>
      <c r="H151" s="276">
        <v>9.1</v>
      </c>
      <c r="I151" s="11"/>
      <c r="L151" s="272"/>
      <c r="M151" s="277"/>
      <c r="N151" s="278"/>
      <c r="O151" s="278"/>
      <c r="P151" s="278"/>
      <c r="Q151" s="278"/>
      <c r="R151" s="278"/>
      <c r="S151" s="278"/>
      <c r="T151" s="279"/>
      <c r="AT151" s="274" t="s">
        <v>171</v>
      </c>
      <c r="AU151" s="274" t="s">
        <v>81</v>
      </c>
      <c r="AV151" s="273" t="s">
        <v>167</v>
      </c>
      <c r="AW151" s="273" t="s">
        <v>36</v>
      </c>
      <c r="AX151" s="273" t="s">
        <v>77</v>
      </c>
      <c r="AY151" s="274" t="s">
        <v>160</v>
      </c>
    </row>
    <row r="152" spans="2:65" s="118" customFormat="1" ht="25.5" customHeight="1">
      <c r="B152" s="113"/>
      <c r="C152" s="243" t="s">
        <v>242</v>
      </c>
      <c r="D152" s="243" t="s">
        <v>162</v>
      </c>
      <c r="E152" s="244" t="s">
        <v>271</v>
      </c>
      <c r="F152" s="245" t="s">
        <v>272</v>
      </c>
      <c r="G152" s="246" t="s">
        <v>210</v>
      </c>
      <c r="H152" s="247">
        <v>8.5</v>
      </c>
      <c r="I152" s="8"/>
      <c r="J152" s="248">
        <f>ROUND(I152*H152,2)</f>
        <v>0</v>
      </c>
      <c r="K152" s="245" t="s">
        <v>166</v>
      </c>
      <c r="L152" s="113"/>
      <c r="M152" s="249" t="s">
        <v>5</v>
      </c>
      <c r="N152" s="250" t="s">
        <v>44</v>
      </c>
      <c r="O152" s="114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AR152" s="97" t="s">
        <v>167</v>
      </c>
      <c r="AT152" s="97" t="s">
        <v>162</v>
      </c>
      <c r="AU152" s="97" t="s">
        <v>81</v>
      </c>
      <c r="AY152" s="97" t="s">
        <v>160</v>
      </c>
      <c r="BE152" s="253">
        <f>IF(N152="základní",J152,0)</f>
        <v>0</v>
      </c>
      <c r="BF152" s="253">
        <f>IF(N152="snížená",J152,0)</f>
        <v>0</v>
      </c>
      <c r="BG152" s="253">
        <f>IF(N152="zákl. přenesená",J152,0)</f>
        <v>0</v>
      </c>
      <c r="BH152" s="253">
        <f>IF(N152="sníž. přenesená",J152,0)</f>
        <v>0</v>
      </c>
      <c r="BI152" s="253">
        <f>IF(N152="nulová",J152,0)</f>
        <v>0</v>
      </c>
      <c r="BJ152" s="97" t="s">
        <v>77</v>
      </c>
      <c r="BK152" s="253">
        <f>ROUND(I152*H152,2)</f>
        <v>0</v>
      </c>
      <c r="BL152" s="97" t="s">
        <v>167</v>
      </c>
      <c r="BM152" s="97" t="s">
        <v>1965</v>
      </c>
    </row>
    <row r="153" spans="2:65" s="258" customFormat="1">
      <c r="B153" s="257"/>
      <c r="D153" s="254" t="s">
        <v>171</v>
      </c>
      <c r="E153" s="259" t="s">
        <v>5</v>
      </c>
      <c r="F153" s="260" t="s">
        <v>324</v>
      </c>
      <c r="H153" s="259" t="s">
        <v>5</v>
      </c>
      <c r="I153" s="9"/>
      <c r="L153" s="257"/>
      <c r="M153" s="261"/>
      <c r="N153" s="262"/>
      <c r="O153" s="262"/>
      <c r="P153" s="262"/>
      <c r="Q153" s="262"/>
      <c r="R153" s="262"/>
      <c r="S153" s="262"/>
      <c r="T153" s="263"/>
      <c r="AT153" s="259" t="s">
        <v>171</v>
      </c>
      <c r="AU153" s="259" t="s">
        <v>81</v>
      </c>
      <c r="AV153" s="258" t="s">
        <v>77</v>
      </c>
      <c r="AW153" s="258" t="s">
        <v>36</v>
      </c>
      <c r="AX153" s="258" t="s">
        <v>73</v>
      </c>
      <c r="AY153" s="259" t="s">
        <v>160</v>
      </c>
    </row>
    <row r="154" spans="2:65" s="258" customFormat="1">
      <c r="B154" s="257"/>
      <c r="D154" s="254" t="s">
        <v>171</v>
      </c>
      <c r="E154" s="259" t="s">
        <v>5</v>
      </c>
      <c r="F154" s="260" t="s">
        <v>222</v>
      </c>
      <c r="H154" s="259" t="s">
        <v>5</v>
      </c>
      <c r="I154" s="9"/>
      <c r="L154" s="257"/>
      <c r="M154" s="261"/>
      <c r="N154" s="262"/>
      <c r="O154" s="262"/>
      <c r="P154" s="262"/>
      <c r="Q154" s="262"/>
      <c r="R154" s="262"/>
      <c r="S154" s="262"/>
      <c r="T154" s="263"/>
      <c r="AT154" s="259" t="s">
        <v>171</v>
      </c>
      <c r="AU154" s="259" t="s">
        <v>81</v>
      </c>
      <c r="AV154" s="258" t="s">
        <v>77</v>
      </c>
      <c r="AW154" s="258" t="s">
        <v>36</v>
      </c>
      <c r="AX154" s="258" t="s">
        <v>73</v>
      </c>
      <c r="AY154" s="259" t="s">
        <v>160</v>
      </c>
    </row>
    <row r="155" spans="2:65" s="258" customFormat="1">
      <c r="B155" s="257"/>
      <c r="D155" s="254" t="s">
        <v>171</v>
      </c>
      <c r="E155" s="259" t="s">
        <v>5</v>
      </c>
      <c r="F155" s="260" t="s">
        <v>614</v>
      </c>
      <c r="H155" s="259" t="s">
        <v>5</v>
      </c>
      <c r="I155" s="9"/>
      <c r="L155" s="257"/>
      <c r="M155" s="261"/>
      <c r="N155" s="262"/>
      <c r="O155" s="262"/>
      <c r="P155" s="262"/>
      <c r="Q155" s="262"/>
      <c r="R155" s="262"/>
      <c r="S155" s="262"/>
      <c r="T155" s="263"/>
      <c r="AT155" s="259" t="s">
        <v>171</v>
      </c>
      <c r="AU155" s="259" t="s">
        <v>81</v>
      </c>
      <c r="AV155" s="258" t="s">
        <v>77</v>
      </c>
      <c r="AW155" s="258" t="s">
        <v>36</v>
      </c>
      <c r="AX155" s="258" t="s">
        <v>73</v>
      </c>
      <c r="AY155" s="259" t="s">
        <v>160</v>
      </c>
    </row>
    <row r="156" spans="2:65" s="265" customFormat="1">
      <c r="B156" s="264"/>
      <c r="D156" s="254" t="s">
        <v>171</v>
      </c>
      <c r="E156" s="266" t="s">
        <v>5</v>
      </c>
      <c r="F156" s="267" t="s">
        <v>1966</v>
      </c>
      <c r="H156" s="268">
        <v>2.16</v>
      </c>
      <c r="I156" s="10"/>
      <c r="L156" s="264"/>
      <c r="M156" s="269"/>
      <c r="N156" s="270"/>
      <c r="O156" s="270"/>
      <c r="P156" s="270"/>
      <c r="Q156" s="270"/>
      <c r="R156" s="270"/>
      <c r="S156" s="270"/>
      <c r="T156" s="271"/>
      <c r="AT156" s="266" t="s">
        <v>171</v>
      </c>
      <c r="AU156" s="266" t="s">
        <v>81</v>
      </c>
      <c r="AV156" s="265" t="s">
        <v>81</v>
      </c>
      <c r="AW156" s="265" t="s">
        <v>36</v>
      </c>
      <c r="AX156" s="265" t="s">
        <v>73</v>
      </c>
      <c r="AY156" s="266" t="s">
        <v>160</v>
      </c>
    </row>
    <row r="157" spans="2:65" s="265" customFormat="1">
      <c r="B157" s="264"/>
      <c r="D157" s="254" t="s">
        <v>171</v>
      </c>
      <c r="E157" s="266" t="s">
        <v>5</v>
      </c>
      <c r="F157" s="267" t="s">
        <v>1967</v>
      </c>
      <c r="H157" s="268">
        <v>-0.09</v>
      </c>
      <c r="I157" s="10"/>
      <c r="L157" s="264"/>
      <c r="M157" s="269"/>
      <c r="N157" s="270"/>
      <c r="O157" s="270"/>
      <c r="P157" s="270"/>
      <c r="Q157" s="270"/>
      <c r="R157" s="270"/>
      <c r="S157" s="270"/>
      <c r="T157" s="271"/>
      <c r="AT157" s="266" t="s">
        <v>171</v>
      </c>
      <c r="AU157" s="266" t="s">
        <v>81</v>
      </c>
      <c r="AV157" s="265" t="s">
        <v>81</v>
      </c>
      <c r="AW157" s="265" t="s">
        <v>36</v>
      </c>
      <c r="AX157" s="265" t="s">
        <v>73</v>
      </c>
      <c r="AY157" s="266" t="s">
        <v>160</v>
      </c>
    </row>
    <row r="158" spans="2:65" s="265" customFormat="1">
      <c r="B158" s="264"/>
      <c r="D158" s="254" t="s">
        <v>171</v>
      </c>
      <c r="E158" s="266" t="s">
        <v>5</v>
      </c>
      <c r="F158" s="267" t="s">
        <v>1968</v>
      </c>
      <c r="H158" s="268">
        <v>-0.27</v>
      </c>
      <c r="I158" s="10"/>
      <c r="L158" s="264"/>
      <c r="M158" s="269"/>
      <c r="N158" s="270"/>
      <c r="O158" s="270"/>
      <c r="P158" s="270"/>
      <c r="Q158" s="270"/>
      <c r="R158" s="270"/>
      <c r="S158" s="270"/>
      <c r="T158" s="271"/>
      <c r="AT158" s="266" t="s">
        <v>171</v>
      </c>
      <c r="AU158" s="266" t="s">
        <v>81</v>
      </c>
      <c r="AV158" s="265" t="s">
        <v>81</v>
      </c>
      <c r="AW158" s="265" t="s">
        <v>36</v>
      </c>
      <c r="AX158" s="265" t="s">
        <v>73</v>
      </c>
      <c r="AY158" s="266" t="s">
        <v>160</v>
      </c>
    </row>
    <row r="159" spans="2:65" s="265" customFormat="1">
      <c r="B159" s="264"/>
      <c r="D159" s="254" t="s">
        <v>171</v>
      </c>
      <c r="E159" s="266" t="s">
        <v>5</v>
      </c>
      <c r="F159" s="267" t="s">
        <v>1969</v>
      </c>
      <c r="H159" s="268">
        <v>-0.1</v>
      </c>
      <c r="I159" s="10"/>
      <c r="L159" s="264"/>
      <c r="M159" s="269"/>
      <c r="N159" s="270"/>
      <c r="O159" s="270"/>
      <c r="P159" s="270"/>
      <c r="Q159" s="270"/>
      <c r="R159" s="270"/>
      <c r="S159" s="270"/>
      <c r="T159" s="271"/>
      <c r="AT159" s="266" t="s">
        <v>171</v>
      </c>
      <c r="AU159" s="266" t="s">
        <v>81</v>
      </c>
      <c r="AV159" s="265" t="s">
        <v>81</v>
      </c>
      <c r="AW159" s="265" t="s">
        <v>36</v>
      </c>
      <c r="AX159" s="265" t="s">
        <v>73</v>
      </c>
      <c r="AY159" s="266" t="s">
        <v>160</v>
      </c>
    </row>
    <row r="160" spans="2:65" s="294" customFormat="1">
      <c r="B160" s="293"/>
      <c r="D160" s="254" t="s">
        <v>171</v>
      </c>
      <c r="E160" s="295" t="s">
        <v>5</v>
      </c>
      <c r="F160" s="296" t="s">
        <v>619</v>
      </c>
      <c r="H160" s="297">
        <v>1.7</v>
      </c>
      <c r="I160" s="13"/>
      <c r="L160" s="293"/>
      <c r="M160" s="298"/>
      <c r="N160" s="299"/>
      <c r="O160" s="299"/>
      <c r="P160" s="299"/>
      <c r="Q160" s="299"/>
      <c r="R160" s="299"/>
      <c r="S160" s="299"/>
      <c r="T160" s="300"/>
      <c r="AT160" s="295" t="s">
        <v>171</v>
      </c>
      <c r="AU160" s="295" t="s">
        <v>81</v>
      </c>
      <c r="AV160" s="294" t="s">
        <v>184</v>
      </c>
      <c r="AW160" s="294" t="s">
        <v>36</v>
      </c>
      <c r="AX160" s="294" t="s">
        <v>73</v>
      </c>
      <c r="AY160" s="295" t="s">
        <v>160</v>
      </c>
    </row>
    <row r="161" spans="2:65" s="258" customFormat="1">
      <c r="B161" s="257"/>
      <c r="D161" s="254" t="s">
        <v>171</v>
      </c>
      <c r="E161" s="259" t="s">
        <v>5</v>
      </c>
      <c r="F161" s="260" t="s">
        <v>620</v>
      </c>
      <c r="H161" s="259" t="s">
        <v>5</v>
      </c>
      <c r="I161" s="9"/>
      <c r="L161" s="257"/>
      <c r="M161" s="261"/>
      <c r="N161" s="262"/>
      <c r="O161" s="262"/>
      <c r="P161" s="262"/>
      <c r="Q161" s="262"/>
      <c r="R161" s="262"/>
      <c r="S161" s="262"/>
      <c r="T161" s="263"/>
      <c r="AT161" s="259" t="s">
        <v>171</v>
      </c>
      <c r="AU161" s="259" t="s">
        <v>81</v>
      </c>
      <c r="AV161" s="258" t="s">
        <v>77</v>
      </c>
      <c r="AW161" s="258" t="s">
        <v>36</v>
      </c>
      <c r="AX161" s="258" t="s">
        <v>73</v>
      </c>
      <c r="AY161" s="259" t="s">
        <v>160</v>
      </c>
    </row>
    <row r="162" spans="2:65" s="265" customFormat="1">
      <c r="B162" s="264"/>
      <c r="D162" s="254" t="s">
        <v>171</v>
      </c>
      <c r="E162" s="266" t="s">
        <v>5</v>
      </c>
      <c r="F162" s="267" t="s">
        <v>1970</v>
      </c>
      <c r="H162" s="268">
        <v>8.64</v>
      </c>
      <c r="I162" s="10"/>
      <c r="L162" s="264"/>
      <c r="M162" s="269"/>
      <c r="N162" s="270"/>
      <c r="O162" s="270"/>
      <c r="P162" s="270"/>
      <c r="Q162" s="270"/>
      <c r="R162" s="270"/>
      <c r="S162" s="270"/>
      <c r="T162" s="271"/>
      <c r="AT162" s="266" t="s">
        <v>171</v>
      </c>
      <c r="AU162" s="266" t="s">
        <v>81</v>
      </c>
      <c r="AV162" s="265" t="s">
        <v>81</v>
      </c>
      <c r="AW162" s="265" t="s">
        <v>36</v>
      </c>
      <c r="AX162" s="265" t="s">
        <v>73</v>
      </c>
      <c r="AY162" s="266" t="s">
        <v>160</v>
      </c>
    </row>
    <row r="163" spans="2:65" s="265" customFormat="1">
      <c r="B163" s="264"/>
      <c r="D163" s="254" t="s">
        <v>171</v>
      </c>
      <c r="E163" s="266" t="s">
        <v>5</v>
      </c>
      <c r="F163" s="267" t="s">
        <v>1971</v>
      </c>
      <c r="H163" s="268">
        <v>-0.36</v>
      </c>
      <c r="I163" s="10"/>
      <c r="L163" s="264"/>
      <c r="M163" s="269"/>
      <c r="N163" s="270"/>
      <c r="O163" s="270"/>
      <c r="P163" s="270"/>
      <c r="Q163" s="270"/>
      <c r="R163" s="270"/>
      <c r="S163" s="270"/>
      <c r="T163" s="271"/>
      <c r="AT163" s="266" t="s">
        <v>171</v>
      </c>
      <c r="AU163" s="266" t="s">
        <v>81</v>
      </c>
      <c r="AV163" s="265" t="s">
        <v>81</v>
      </c>
      <c r="AW163" s="265" t="s">
        <v>36</v>
      </c>
      <c r="AX163" s="265" t="s">
        <v>73</v>
      </c>
      <c r="AY163" s="266" t="s">
        <v>160</v>
      </c>
    </row>
    <row r="164" spans="2:65" s="265" customFormat="1">
      <c r="B164" s="264"/>
      <c r="D164" s="254" t="s">
        <v>171</v>
      </c>
      <c r="E164" s="266" t="s">
        <v>5</v>
      </c>
      <c r="F164" s="267" t="s">
        <v>1972</v>
      </c>
      <c r="H164" s="268">
        <v>-1.08</v>
      </c>
      <c r="I164" s="10"/>
      <c r="L164" s="264"/>
      <c r="M164" s="269"/>
      <c r="N164" s="270"/>
      <c r="O164" s="270"/>
      <c r="P164" s="270"/>
      <c r="Q164" s="270"/>
      <c r="R164" s="270"/>
      <c r="S164" s="270"/>
      <c r="T164" s="271"/>
      <c r="AT164" s="266" t="s">
        <v>171</v>
      </c>
      <c r="AU164" s="266" t="s">
        <v>81</v>
      </c>
      <c r="AV164" s="265" t="s">
        <v>81</v>
      </c>
      <c r="AW164" s="265" t="s">
        <v>36</v>
      </c>
      <c r="AX164" s="265" t="s">
        <v>73</v>
      </c>
      <c r="AY164" s="266" t="s">
        <v>160</v>
      </c>
    </row>
    <row r="165" spans="2:65" s="265" customFormat="1">
      <c r="B165" s="264"/>
      <c r="D165" s="254" t="s">
        <v>171</v>
      </c>
      <c r="E165" s="266" t="s">
        <v>5</v>
      </c>
      <c r="F165" s="267" t="s">
        <v>1973</v>
      </c>
      <c r="H165" s="268">
        <v>-0.4</v>
      </c>
      <c r="I165" s="10"/>
      <c r="L165" s="264"/>
      <c r="M165" s="269"/>
      <c r="N165" s="270"/>
      <c r="O165" s="270"/>
      <c r="P165" s="270"/>
      <c r="Q165" s="270"/>
      <c r="R165" s="270"/>
      <c r="S165" s="270"/>
      <c r="T165" s="271"/>
      <c r="AT165" s="266" t="s">
        <v>171</v>
      </c>
      <c r="AU165" s="266" t="s">
        <v>81</v>
      </c>
      <c r="AV165" s="265" t="s">
        <v>81</v>
      </c>
      <c r="AW165" s="265" t="s">
        <v>36</v>
      </c>
      <c r="AX165" s="265" t="s">
        <v>73</v>
      </c>
      <c r="AY165" s="266" t="s">
        <v>160</v>
      </c>
    </row>
    <row r="166" spans="2:65" s="294" customFormat="1">
      <c r="B166" s="293"/>
      <c r="D166" s="254" t="s">
        <v>171</v>
      </c>
      <c r="E166" s="295" t="s">
        <v>5</v>
      </c>
      <c r="F166" s="296" t="s">
        <v>619</v>
      </c>
      <c r="H166" s="297">
        <v>6.8</v>
      </c>
      <c r="I166" s="13"/>
      <c r="L166" s="293"/>
      <c r="M166" s="298"/>
      <c r="N166" s="299"/>
      <c r="O166" s="299"/>
      <c r="P166" s="299"/>
      <c r="Q166" s="299"/>
      <c r="R166" s="299"/>
      <c r="S166" s="299"/>
      <c r="T166" s="300"/>
      <c r="AT166" s="295" t="s">
        <v>171</v>
      </c>
      <c r="AU166" s="295" t="s">
        <v>81</v>
      </c>
      <c r="AV166" s="294" t="s">
        <v>184</v>
      </c>
      <c r="AW166" s="294" t="s">
        <v>36</v>
      </c>
      <c r="AX166" s="294" t="s">
        <v>73</v>
      </c>
      <c r="AY166" s="295" t="s">
        <v>160</v>
      </c>
    </row>
    <row r="167" spans="2:65" s="273" customFormat="1">
      <c r="B167" s="272"/>
      <c r="D167" s="254" t="s">
        <v>171</v>
      </c>
      <c r="E167" s="274" t="s">
        <v>5</v>
      </c>
      <c r="F167" s="275" t="s">
        <v>176</v>
      </c>
      <c r="H167" s="276">
        <v>8.5</v>
      </c>
      <c r="I167" s="11"/>
      <c r="L167" s="272"/>
      <c r="M167" s="277"/>
      <c r="N167" s="278"/>
      <c r="O167" s="278"/>
      <c r="P167" s="278"/>
      <c r="Q167" s="278"/>
      <c r="R167" s="278"/>
      <c r="S167" s="278"/>
      <c r="T167" s="279"/>
      <c r="AT167" s="274" t="s">
        <v>171</v>
      </c>
      <c r="AU167" s="274" t="s">
        <v>81</v>
      </c>
      <c r="AV167" s="273" t="s">
        <v>167</v>
      </c>
      <c r="AW167" s="273" t="s">
        <v>36</v>
      </c>
      <c r="AX167" s="273" t="s">
        <v>77</v>
      </c>
      <c r="AY167" s="274" t="s">
        <v>160</v>
      </c>
    </row>
    <row r="168" spans="2:65" s="118" customFormat="1" ht="25.5" customHeight="1">
      <c r="B168" s="113"/>
      <c r="C168" s="280" t="s">
        <v>247</v>
      </c>
      <c r="D168" s="280" t="s">
        <v>277</v>
      </c>
      <c r="E168" s="281" t="s">
        <v>278</v>
      </c>
      <c r="F168" s="282" t="s">
        <v>279</v>
      </c>
      <c r="G168" s="283" t="s">
        <v>280</v>
      </c>
      <c r="H168" s="284">
        <v>13.6</v>
      </c>
      <c r="I168" s="12"/>
      <c r="J168" s="285">
        <f>ROUND(I168*H168,2)</f>
        <v>0</v>
      </c>
      <c r="K168" s="282" t="s">
        <v>5</v>
      </c>
      <c r="L168" s="286"/>
      <c r="M168" s="287" t="s">
        <v>5</v>
      </c>
      <c r="N168" s="288" t="s">
        <v>44</v>
      </c>
      <c r="O168" s="114"/>
      <c r="P168" s="251">
        <f>O168*H168</f>
        <v>0</v>
      </c>
      <c r="Q168" s="251">
        <v>0</v>
      </c>
      <c r="R168" s="251">
        <f>Q168*H168</f>
        <v>0</v>
      </c>
      <c r="S168" s="251">
        <v>0</v>
      </c>
      <c r="T168" s="252">
        <f>S168*H168</f>
        <v>0</v>
      </c>
      <c r="AR168" s="97" t="s">
        <v>213</v>
      </c>
      <c r="AT168" s="97" t="s">
        <v>277</v>
      </c>
      <c r="AU168" s="97" t="s">
        <v>81</v>
      </c>
      <c r="AY168" s="97" t="s">
        <v>160</v>
      </c>
      <c r="BE168" s="253">
        <f>IF(N168="základní",J168,0)</f>
        <v>0</v>
      </c>
      <c r="BF168" s="253">
        <f>IF(N168="snížená",J168,0)</f>
        <v>0</v>
      </c>
      <c r="BG168" s="253">
        <f>IF(N168="zákl. přenesená",J168,0)</f>
        <v>0</v>
      </c>
      <c r="BH168" s="253">
        <f>IF(N168="sníž. přenesená",J168,0)</f>
        <v>0</v>
      </c>
      <c r="BI168" s="253">
        <f>IF(N168="nulová",J168,0)</f>
        <v>0</v>
      </c>
      <c r="BJ168" s="97" t="s">
        <v>77</v>
      </c>
      <c r="BK168" s="253">
        <f>ROUND(I168*H168,2)</f>
        <v>0</v>
      </c>
      <c r="BL168" s="97" t="s">
        <v>167</v>
      </c>
      <c r="BM168" s="97" t="s">
        <v>1974</v>
      </c>
    </row>
    <row r="169" spans="2:65" s="118" customFormat="1" ht="27">
      <c r="B169" s="113"/>
      <c r="D169" s="254" t="s">
        <v>169</v>
      </c>
      <c r="F169" s="255" t="s">
        <v>282</v>
      </c>
      <c r="I169" s="6"/>
      <c r="L169" s="113"/>
      <c r="M169" s="256"/>
      <c r="N169" s="114"/>
      <c r="O169" s="114"/>
      <c r="P169" s="114"/>
      <c r="Q169" s="114"/>
      <c r="R169" s="114"/>
      <c r="S169" s="114"/>
      <c r="T169" s="144"/>
      <c r="AT169" s="97" t="s">
        <v>169</v>
      </c>
      <c r="AU169" s="97" t="s">
        <v>81</v>
      </c>
    </row>
    <row r="170" spans="2:65" s="265" customFormat="1">
      <c r="B170" s="264"/>
      <c r="D170" s="254" t="s">
        <v>171</v>
      </c>
      <c r="E170" s="266" t="s">
        <v>5</v>
      </c>
      <c r="F170" s="267" t="s">
        <v>1975</v>
      </c>
      <c r="H170" s="268">
        <v>13.6</v>
      </c>
      <c r="I170" s="10"/>
      <c r="L170" s="264"/>
      <c r="M170" s="269"/>
      <c r="N170" s="270"/>
      <c r="O170" s="270"/>
      <c r="P170" s="270"/>
      <c r="Q170" s="270"/>
      <c r="R170" s="270"/>
      <c r="S170" s="270"/>
      <c r="T170" s="271"/>
      <c r="AT170" s="266" t="s">
        <v>171</v>
      </c>
      <c r="AU170" s="266" t="s">
        <v>81</v>
      </c>
      <c r="AV170" s="265" t="s">
        <v>81</v>
      </c>
      <c r="AW170" s="265" t="s">
        <v>36</v>
      </c>
      <c r="AX170" s="265" t="s">
        <v>77</v>
      </c>
      <c r="AY170" s="266" t="s">
        <v>160</v>
      </c>
    </row>
    <row r="171" spans="2:65" s="118" customFormat="1" ht="38.25" customHeight="1">
      <c r="B171" s="113"/>
      <c r="C171" s="243" t="s">
        <v>11</v>
      </c>
      <c r="D171" s="243" t="s">
        <v>162</v>
      </c>
      <c r="E171" s="244" t="s">
        <v>285</v>
      </c>
      <c r="F171" s="245" t="s">
        <v>286</v>
      </c>
      <c r="G171" s="246" t="s">
        <v>210</v>
      </c>
      <c r="H171" s="247">
        <v>1.7</v>
      </c>
      <c r="I171" s="8"/>
      <c r="J171" s="248">
        <f>ROUND(I171*H171,2)</f>
        <v>0</v>
      </c>
      <c r="K171" s="245" t="s">
        <v>5</v>
      </c>
      <c r="L171" s="113"/>
      <c r="M171" s="249" t="s">
        <v>5</v>
      </c>
      <c r="N171" s="250" t="s">
        <v>44</v>
      </c>
      <c r="O171" s="114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AR171" s="97" t="s">
        <v>167</v>
      </c>
      <c r="AT171" s="97" t="s">
        <v>162</v>
      </c>
      <c r="AU171" s="97" t="s">
        <v>81</v>
      </c>
      <c r="AY171" s="97" t="s">
        <v>160</v>
      </c>
      <c r="BE171" s="253">
        <f>IF(N171="základní",J171,0)</f>
        <v>0</v>
      </c>
      <c r="BF171" s="253">
        <f>IF(N171="snížená",J171,0)</f>
        <v>0</v>
      </c>
      <c r="BG171" s="253">
        <f>IF(N171="zákl. přenesená",J171,0)</f>
        <v>0</v>
      </c>
      <c r="BH171" s="253">
        <f>IF(N171="sníž. přenesená",J171,0)</f>
        <v>0</v>
      </c>
      <c r="BI171" s="253">
        <f>IF(N171="nulová",J171,0)</f>
        <v>0</v>
      </c>
      <c r="BJ171" s="97" t="s">
        <v>77</v>
      </c>
      <c r="BK171" s="253">
        <f>ROUND(I171*H171,2)</f>
        <v>0</v>
      </c>
      <c r="BL171" s="97" t="s">
        <v>167</v>
      </c>
      <c r="BM171" s="97" t="s">
        <v>1976</v>
      </c>
    </row>
    <row r="172" spans="2:65" s="118" customFormat="1" ht="38.25" customHeight="1">
      <c r="B172" s="113"/>
      <c r="C172" s="243" t="s">
        <v>262</v>
      </c>
      <c r="D172" s="243" t="s">
        <v>162</v>
      </c>
      <c r="E172" s="244" t="s">
        <v>289</v>
      </c>
      <c r="F172" s="245" t="s">
        <v>290</v>
      </c>
      <c r="G172" s="246" t="s">
        <v>210</v>
      </c>
      <c r="H172" s="247">
        <v>0.9</v>
      </c>
      <c r="I172" s="8"/>
      <c r="J172" s="248">
        <f>ROUND(I172*H172,2)</f>
        <v>0</v>
      </c>
      <c r="K172" s="245" t="s">
        <v>166</v>
      </c>
      <c r="L172" s="113"/>
      <c r="M172" s="249" t="s">
        <v>5</v>
      </c>
      <c r="N172" s="250" t="s">
        <v>44</v>
      </c>
      <c r="O172" s="114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AR172" s="97" t="s">
        <v>167</v>
      </c>
      <c r="AT172" s="97" t="s">
        <v>162</v>
      </c>
      <c r="AU172" s="97" t="s">
        <v>81</v>
      </c>
      <c r="AY172" s="97" t="s">
        <v>160</v>
      </c>
      <c r="BE172" s="253">
        <f>IF(N172="základní",J172,0)</f>
        <v>0</v>
      </c>
      <c r="BF172" s="253">
        <f>IF(N172="snížená",J172,0)</f>
        <v>0</v>
      </c>
      <c r="BG172" s="253">
        <f>IF(N172="zákl. přenesená",J172,0)</f>
        <v>0</v>
      </c>
      <c r="BH172" s="253">
        <f>IF(N172="sníž. přenesená",J172,0)</f>
        <v>0</v>
      </c>
      <c r="BI172" s="253">
        <f>IF(N172="nulová",J172,0)</f>
        <v>0</v>
      </c>
      <c r="BJ172" s="97" t="s">
        <v>77</v>
      </c>
      <c r="BK172" s="253">
        <f>ROUND(I172*H172,2)</f>
        <v>0</v>
      </c>
      <c r="BL172" s="97" t="s">
        <v>167</v>
      </c>
      <c r="BM172" s="97" t="s">
        <v>1977</v>
      </c>
    </row>
    <row r="173" spans="2:65" s="258" customFormat="1">
      <c r="B173" s="257"/>
      <c r="D173" s="254" t="s">
        <v>171</v>
      </c>
      <c r="E173" s="259" t="s">
        <v>5</v>
      </c>
      <c r="F173" s="260" t="s">
        <v>324</v>
      </c>
      <c r="H173" s="259" t="s">
        <v>5</v>
      </c>
      <c r="I173" s="9"/>
      <c r="L173" s="257"/>
      <c r="M173" s="261"/>
      <c r="N173" s="262"/>
      <c r="O173" s="262"/>
      <c r="P173" s="262"/>
      <c r="Q173" s="262"/>
      <c r="R173" s="262"/>
      <c r="S173" s="262"/>
      <c r="T173" s="263"/>
      <c r="AT173" s="259" t="s">
        <v>171</v>
      </c>
      <c r="AU173" s="259" t="s">
        <v>81</v>
      </c>
      <c r="AV173" s="258" t="s">
        <v>77</v>
      </c>
      <c r="AW173" s="258" t="s">
        <v>36</v>
      </c>
      <c r="AX173" s="258" t="s">
        <v>73</v>
      </c>
      <c r="AY173" s="259" t="s">
        <v>160</v>
      </c>
    </row>
    <row r="174" spans="2:65" s="258" customFormat="1">
      <c r="B174" s="257"/>
      <c r="D174" s="254" t="s">
        <v>171</v>
      </c>
      <c r="E174" s="259" t="s">
        <v>5</v>
      </c>
      <c r="F174" s="260" t="s">
        <v>222</v>
      </c>
      <c r="H174" s="259" t="s">
        <v>5</v>
      </c>
      <c r="I174" s="9"/>
      <c r="L174" s="257"/>
      <c r="M174" s="261"/>
      <c r="N174" s="262"/>
      <c r="O174" s="262"/>
      <c r="P174" s="262"/>
      <c r="Q174" s="262"/>
      <c r="R174" s="262"/>
      <c r="S174" s="262"/>
      <c r="T174" s="263"/>
      <c r="AT174" s="259" t="s">
        <v>171</v>
      </c>
      <c r="AU174" s="259" t="s">
        <v>81</v>
      </c>
      <c r="AV174" s="258" t="s">
        <v>77</v>
      </c>
      <c r="AW174" s="258" t="s">
        <v>36</v>
      </c>
      <c r="AX174" s="258" t="s">
        <v>73</v>
      </c>
      <c r="AY174" s="259" t="s">
        <v>160</v>
      </c>
    </row>
    <row r="175" spans="2:65" s="265" customFormat="1">
      <c r="B175" s="264"/>
      <c r="D175" s="254" t="s">
        <v>171</v>
      </c>
      <c r="E175" s="266" t="s">
        <v>5</v>
      </c>
      <c r="F175" s="267" t="s">
        <v>1978</v>
      </c>
      <c r="H175" s="268">
        <v>0.22500000000000001</v>
      </c>
      <c r="I175" s="10"/>
      <c r="L175" s="264"/>
      <c r="M175" s="269"/>
      <c r="N175" s="270"/>
      <c r="O175" s="270"/>
      <c r="P175" s="270"/>
      <c r="Q175" s="270"/>
      <c r="R175" s="270"/>
      <c r="S175" s="270"/>
      <c r="T175" s="271"/>
      <c r="AT175" s="266" t="s">
        <v>171</v>
      </c>
      <c r="AU175" s="266" t="s">
        <v>81</v>
      </c>
      <c r="AV175" s="265" t="s">
        <v>81</v>
      </c>
      <c r="AW175" s="265" t="s">
        <v>36</v>
      </c>
      <c r="AX175" s="265" t="s">
        <v>73</v>
      </c>
      <c r="AY175" s="266" t="s">
        <v>160</v>
      </c>
    </row>
    <row r="176" spans="2:65" s="265" customFormat="1">
      <c r="B176" s="264"/>
      <c r="D176" s="254" t="s">
        <v>171</v>
      </c>
      <c r="E176" s="266" t="s">
        <v>5</v>
      </c>
      <c r="F176" s="267" t="s">
        <v>1979</v>
      </c>
      <c r="H176" s="268">
        <v>0.67500000000000004</v>
      </c>
      <c r="I176" s="10"/>
      <c r="L176" s="264"/>
      <c r="M176" s="269"/>
      <c r="N176" s="270"/>
      <c r="O176" s="270"/>
      <c r="P176" s="270"/>
      <c r="Q176" s="270"/>
      <c r="R176" s="270"/>
      <c r="S176" s="270"/>
      <c r="T176" s="271"/>
      <c r="AT176" s="266" t="s">
        <v>171</v>
      </c>
      <c r="AU176" s="266" t="s">
        <v>81</v>
      </c>
      <c r="AV176" s="265" t="s">
        <v>81</v>
      </c>
      <c r="AW176" s="265" t="s">
        <v>36</v>
      </c>
      <c r="AX176" s="265" t="s">
        <v>73</v>
      </c>
      <c r="AY176" s="266" t="s">
        <v>160</v>
      </c>
    </row>
    <row r="177" spans="2:65" s="273" customFormat="1">
      <c r="B177" s="272"/>
      <c r="D177" s="254" t="s">
        <v>171</v>
      </c>
      <c r="E177" s="274" t="s">
        <v>5</v>
      </c>
      <c r="F177" s="275" t="s">
        <v>176</v>
      </c>
      <c r="H177" s="276">
        <v>0.9</v>
      </c>
      <c r="I177" s="11"/>
      <c r="L177" s="272"/>
      <c r="M177" s="277"/>
      <c r="N177" s="278"/>
      <c r="O177" s="278"/>
      <c r="P177" s="278"/>
      <c r="Q177" s="278"/>
      <c r="R177" s="278"/>
      <c r="S177" s="278"/>
      <c r="T177" s="279"/>
      <c r="AT177" s="274" t="s">
        <v>171</v>
      </c>
      <c r="AU177" s="274" t="s">
        <v>81</v>
      </c>
      <c r="AV177" s="273" t="s">
        <v>167</v>
      </c>
      <c r="AW177" s="273" t="s">
        <v>36</v>
      </c>
      <c r="AX177" s="273" t="s">
        <v>77</v>
      </c>
      <c r="AY177" s="274" t="s">
        <v>160</v>
      </c>
    </row>
    <row r="178" spans="2:65" s="118" customFormat="1" ht="16.5" customHeight="1">
      <c r="B178" s="113"/>
      <c r="C178" s="280" t="s">
        <v>270</v>
      </c>
      <c r="D178" s="280" t="s">
        <v>277</v>
      </c>
      <c r="E178" s="281" t="s">
        <v>294</v>
      </c>
      <c r="F178" s="282" t="s">
        <v>295</v>
      </c>
      <c r="G178" s="283" t="s">
        <v>280</v>
      </c>
      <c r="H178" s="284">
        <v>1.8</v>
      </c>
      <c r="I178" s="12"/>
      <c r="J178" s="285">
        <f>ROUND(I178*H178,2)</f>
        <v>0</v>
      </c>
      <c r="K178" s="282" t="s">
        <v>188</v>
      </c>
      <c r="L178" s="286"/>
      <c r="M178" s="287" t="s">
        <v>5</v>
      </c>
      <c r="N178" s="288" t="s">
        <v>44</v>
      </c>
      <c r="O178" s="114"/>
      <c r="P178" s="251">
        <f>O178*H178</f>
        <v>0</v>
      </c>
      <c r="Q178" s="251">
        <v>0</v>
      </c>
      <c r="R178" s="251">
        <f>Q178*H178</f>
        <v>0</v>
      </c>
      <c r="S178" s="251">
        <v>0</v>
      </c>
      <c r="T178" s="252">
        <f>S178*H178</f>
        <v>0</v>
      </c>
      <c r="AR178" s="97" t="s">
        <v>213</v>
      </c>
      <c r="AT178" s="97" t="s">
        <v>277</v>
      </c>
      <c r="AU178" s="97" t="s">
        <v>81</v>
      </c>
      <c r="AY178" s="97" t="s">
        <v>160</v>
      </c>
      <c r="BE178" s="253">
        <f>IF(N178="základní",J178,0)</f>
        <v>0</v>
      </c>
      <c r="BF178" s="253">
        <f>IF(N178="snížená",J178,0)</f>
        <v>0</v>
      </c>
      <c r="BG178" s="253">
        <f>IF(N178="zákl. přenesená",J178,0)</f>
        <v>0</v>
      </c>
      <c r="BH178" s="253">
        <f>IF(N178="sníž. přenesená",J178,0)</f>
        <v>0</v>
      </c>
      <c r="BI178" s="253">
        <f>IF(N178="nulová",J178,0)</f>
        <v>0</v>
      </c>
      <c r="BJ178" s="97" t="s">
        <v>77</v>
      </c>
      <c r="BK178" s="253">
        <f>ROUND(I178*H178,2)</f>
        <v>0</v>
      </c>
      <c r="BL178" s="97" t="s">
        <v>167</v>
      </c>
      <c r="BM178" s="97" t="s">
        <v>1980</v>
      </c>
    </row>
    <row r="179" spans="2:65" s="118" customFormat="1" ht="27">
      <c r="B179" s="113"/>
      <c r="D179" s="254" t="s">
        <v>169</v>
      </c>
      <c r="F179" s="255" t="s">
        <v>282</v>
      </c>
      <c r="I179" s="6"/>
      <c r="L179" s="113"/>
      <c r="M179" s="256"/>
      <c r="N179" s="114"/>
      <c r="O179" s="114"/>
      <c r="P179" s="114"/>
      <c r="Q179" s="114"/>
      <c r="R179" s="114"/>
      <c r="S179" s="114"/>
      <c r="T179" s="144"/>
      <c r="AT179" s="97" t="s">
        <v>169</v>
      </c>
      <c r="AU179" s="97" t="s">
        <v>81</v>
      </c>
    </row>
    <row r="180" spans="2:65" s="265" customFormat="1">
      <c r="B180" s="264"/>
      <c r="D180" s="254" t="s">
        <v>171</v>
      </c>
      <c r="F180" s="267" t="s">
        <v>1981</v>
      </c>
      <c r="H180" s="268">
        <v>1.8</v>
      </c>
      <c r="I180" s="10"/>
      <c r="L180" s="264"/>
      <c r="M180" s="269"/>
      <c r="N180" s="270"/>
      <c r="O180" s="270"/>
      <c r="P180" s="270"/>
      <c r="Q180" s="270"/>
      <c r="R180" s="270"/>
      <c r="S180" s="270"/>
      <c r="T180" s="271"/>
      <c r="AT180" s="266" t="s">
        <v>171</v>
      </c>
      <c r="AU180" s="266" t="s">
        <v>81</v>
      </c>
      <c r="AV180" s="265" t="s">
        <v>81</v>
      </c>
      <c r="AW180" s="265" t="s">
        <v>6</v>
      </c>
      <c r="AX180" s="265" t="s">
        <v>77</v>
      </c>
      <c r="AY180" s="266" t="s">
        <v>160</v>
      </c>
    </row>
    <row r="181" spans="2:65" s="231" customFormat="1" ht="29.85" customHeight="1">
      <c r="B181" s="230"/>
      <c r="D181" s="232" t="s">
        <v>72</v>
      </c>
      <c r="E181" s="241" t="s">
        <v>81</v>
      </c>
      <c r="F181" s="241" t="s">
        <v>319</v>
      </c>
      <c r="I181" s="7"/>
      <c r="J181" s="242">
        <f>BK181</f>
        <v>0</v>
      </c>
      <c r="L181" s="230"/>
      <c r="M181" s="235"/>
      <c r="N181" s="236"/>
      <c r="O181" s="236"/>
      <c r="P181" s="237">
        <f>SUM(P182:P185)</f>
        <v>0</v>
      </c>
      <c r="Q181" s="236"/>
      <c r="R181" s="237">
        <f>SUM(R182:R185)</f>
        <v>0</v>
      </c>
      <c r="S181" s="236"/>
      <c r="T181" s="238">
        <f>SUM(T182:T185)</f>
        <v>0</v>
      </c>
      <c r="AR181" s="232" t="s">
        <v>77</v>
      </c>
      <c r="AT181" s="239" t="s">
        <v>72</v>
      </c>
      <c r="AU181" s="239" t="s">
        <v>77</v>
      </c>
      <c r="AY181" s="232" t="s">
        <v>160</v>
      </c>
      <c r="BK181" s="240">
        <f>SUM(BK182:BK185)</f>
        <v>0</v>
      </c>
    </row>
    <row r="182" spans="2:65" s="118" customFormat="1" ht="25.5" customHeight="1">
      <c r="B182" s="113"/>
      <c r="C182" s="243" t="s">
        <v>276</v>
      </c>
      <c r="D182" s="243" t="s">
        <v>162</v>
      </c>
      <c r="E182" s="244" t="s">
        <v>321</v>
      </c>
      <c r="F182" s="245" t="s">
        <v>322</v>
      </c>
      <c r="G182" s="246" t="s">
        <v>210</v>
      </c>
      <c r="H182" s="247">
        <v>1.0129999999999999</v>
      </c>
      <c r="I182" s="8"/>
      <c r="J182" s="248">
        <f>ROUND(I182*H182,2)</f>
        <v>0</v>
      </c>
      <c r="K182" s="245" t="s">
        <v>166</v>
      </c>
      <c r="L182" s="113"/>
      <c r="M182" s="249" t="s">
        <v>5</v>
      </c>
      <c r="N182" s="250" t="s">
        <v>44</v>
      </c>
      <c r="O182" s="114"/>
      <c r="P182" s="251">
        <f>O182*H182</f>
        <v>0</v>
      </c>
      <c r="Q182" s="251">
        <v>0</v>
      </c>
      <c r="R182" s="251">
        <f>Q182*H182</f>
        <v>0</v>
      </c>
      <c r="S182" s="251">
        <v>0</v>
      </c>
      <c r="T182" s="252">
        <f>S182*H182</f>
        <v>0</v>
      </c>
      <c r="AR182" s="97" t="s">
        <v>167</v>
      </c>
      <c r="AT182" s="97" t="s">
        <v>162</v>
      </c>
      <c r="AU182" s="97" t="s">
        <v>81</v>
      </c>
      <c r="AY182" s="97" t="s">
        <v>160</v>
      </c>
      <c r="BE182" s="253">
        <f>IF(N182="základní",J182,0)</f>
        <v>0</v>
      </c>
      <c r="BF182" s="253">
        <f>IF(N182="snížená",J182,0)</f>
        <v>0</v>
      </c>
      <c r="BG182" s="253">
        <f>IF(N182="zákl. přenesená",J182,0)</f>
        <v>0</v>
      </c>
      <c r="BH182" s="253">
        <f>IF(N182="sníž. přenesená",J182,0)</f>
        <v>0</v>
      </c>
      <c r="BI182" s="253">
        <f>IF(N182="nulová",J182,0)</f>
        <v>0</v>
      </c>
      <c r="BJ182" s="97" t="s">
        <v>77</v>
      </c>
      <c r="BK182" s="253">
        <f>ROUND(I182*H182,2)</f>
        <v>0</v>
      </c>
      <c r="BL182" s="97" t="s">
        <v>167</v>
      </c>
      <c r="BM182" s="97" t="s">
        <v>1982</v>
      </c>
    </row>
    <row r="183" spans="2:65" s="265" customFormat="1">
      <c r="B183" s="264"/>
      <c r="D183" s="254" t="s">
        <v>171</v>
      </c>
      <c r="E183" s="266" t="s">
        <v>5</v>
      </c>
      <c r="F183" s="267" t="s">
        <v>1983</v>
      </c>
      <c r="H183" s="268">
        <v>0.33800000000000002</v>
      </c>
      <c r="I183" s="10"/>
      <c r="L183" s="264"/>
      <c r="M183" s="269"/>
      <c r="N183" s="270"/>
      <c r="O183" s="270"/>
      <c r="P183" s="270"/>
      <c r="Q183" s="270"/>
      <c r="R183" s="270"/>
      <c r="S183" s="270"/>
      <c r="T183" s="271"/>
      <c r="AT183" s="266" t="s">
        <v>171</v>
      </c>
      <c r="AU183" s="266" t="s">
        <v>81</v>
      </c>
      <c r="AV183" s="265" t="s">
        <v>81</v>
      </c>
      <c r="AW183" s="265" t="s">
        <v>36</v>
      </c>
      <c r="AX183" s="265" t="s">
        <v>73</v>
      </c>
      <c r="AY183" s="266" t="s">
        <v>160</v>
      </c>
    </row>
    <row r="184" spans="2:65" s="265" customFormat="1">
      <c r="B184" s="264"/>
      <c r="D184" s="254" t="s">
        <v>171</v>
      </c>
      <c r="E184" s="266" t="s">
        <v>5</v>
      </c>
      <c r="F184" s="267" t="s">
        <v>1979</v>
      </c>
      <c r="H184" s="268">
        <v>0.67500000000000004</v>
      </c>
      <c r="I184" s="10"/>
      <c r="L184" s="264"/>
      <c r="M184" s="269"/>
      <c r="N184" s="270"/>
      <c r="O184" s="270"/>
      <c r="P184" s="270"/>
      <c r="Q184" s="270"/>
      <c r="R184" s="270"/>
      <c r="S184" s="270"/>
      <c r="T184" s="271"/>
      <c r="AT184" s="266" t="s">
        <v>171</v>
      </c>
      <c r="AU184" s="266" t="s">
        <v>81</v>
      </c>
      <c r="AV184" s="265" t="s">
        <v>81</v>
      </c>
      <c r="AW184" s="265" t="s">
        <v>36</v>
      </c>
      <c r="AX184" s="265" t="s">
        <v>73</v>
      </c>
      <c r="AY184" s="266" t="s">
        <v>160</v>
      </c>
    </row>
    <row r="185" spans="2:65" s="273" customFormat="1">
      <c r="B185" s="272"/>
      <c r="D185" s="254" t="s">
        <v>171</v>
      </c>
      <c r="E185" s="274" t="s">
        <v>5</v>
      </c>
      <c r="F185" s="275" t="s">
        <v>176</v>
      </c>
      <c r="H185" s="276">
        <v>1.0129999999999999</v>
      </c>
      <c r="I185" s="11"/>
      <c r="L185" s="272"/>
      <c r="M185" s="277"/>
      <c r="N185" s="278"/>
      <c r="O185" s="278"/>
      <c r="P185" s="278"/>
      <c r="Q185" s="278"/>
      <c r="R185" s="278"/>
      <c r="S185" s="278"/>
      <c r="T185" s="279"/>
      <c r="AT185" s="274" t="s">
        <v>171</v>
      </c>
      <c r="AU185" s="274" t="s">
        <v>81</v>
      </c>
      <c r="AV185" s="273" t="s">
        <v>167</v>
      </c>
      <c r="AW185" s="273" t="s">
        <v>36</v>
      </c>
      <c r="AX185" s="273" t="s">
        <v>77</v>
      </c>
      <c r="AY185" s="274" t="s">
        <v>160</v>
      </c>
    </row>
    <row r="186" spans="2:65" s="231" customFormat="1" ht="29.85" customHeight="1">
      <c r="B186" s="230"/>
      <c r="D186" s="232" t="s">
        <v>72</v>
      </c>
      <c r="E186" s="241" t="s">
        <v>167</v>
      </c>
      <c r="F186" s="241" t="s">
        <v>343</v>
      </c>
      <c r="I186" s="7"/>
      <c r="J186" s="242">
        <f>BK186</f>
        <v>0</v>
      </c>
      <c r="L186" s="230"/>
      <c r="M186" s="235"/>
      <c r="N186" s="236"/>
      <c r="O186" s="236"/>
      <c r="P186" s="237">
        <f>SUM(P187:P194)</f>
        <v>0</v>
      </c>
      <c r="Q186" s="236"/>
      <c r="R186" s="237">
        <f>SUM(R187:R194)</f>
        <v>7.6500000000000005E-3</v>
      </c>
      <c r="S186" s="236"/>
      <c r="T186" s="238">
        <f>SUM(T187:T194)</f>
        <v>0</v>
      </c>
      <c r="AR186" s="232" t="s">
        <v>77</v>
      </c>
      <c r="AT186" s="239" t="s">
        <v>72</v>
      </c>
      <c r="AU186" s="239" t="s">
        <v>77</v>
      </c>
      <c r="AY186" s="232" t="s">
        <v>160</v>
      </c>
      <c r="BK186" s="240">
        <f>SUM(BK187:BK194)</f>
        <v>0</v>
      </c>
    </row>
    <row r="187" spans="2:65" s="118" customFormat="1" ht="25.5" customHeight="1">
      <c r="B187" s="113"/>
      <c r="C187" s="243" t="s">
        <v>284</v>
      </c>
      <c r="D187" s="243" t="s">
        <v>162</v>
      </c>
      <c r="E187" s="244" t="s">
        <v>1622</v>
      </c>
      <c r="F187" s="245" t="s">
        <v>1623</v>
      </c>
      <c r="G187" s="246" t="s">
        <v>210</v>
      </c>
      <c r="H187" s="247">
        <v>0.5</v>
      </c>
      <c r="I187" s="8"/>
      <c r="J187" s="248">
        <f>ROUND(I187*H187,2)</f>
        <v>0</v>
      </c>
      <c r="K187" s="245" t="s">
        <v>188</v>
      </c>
      <c r="L187" s="113"/>
      <c r="M187" s="249" t="s">
        <v>5</v>
      </c>
      <c r="N187" s="250" t="s">
        <v>44</v>
      </c>
      <c r="O187" s="114"/>
      <c r="P187" s="251">
        <f>O187*H187</f>
        <v>0</v>
      </c>
      <c r="Q187" s="251">
        <v>0</v>
      </c>
      <c r="R187" s="251">
        <f>Q187*H187</f>
        <v>0</v>
      </c>
      <c r="S187" s="251">
        <v>0</v>
      </c>
      <c r="T187" s="252">
        <f>S187*H187</f>
        <v>0</v>
      </c>
      <c r="AR187" s="97" t="s">
        <v>167</v>
      </c>
      <c r="AT187" s="97" t="s">
        <v>162</v>
      </c>
      <c r="AU187" s="97" t="s">
        <v>81</v>
      </c>
      <c r="AY187" s="97" t="s">
        <v>160</v>
      </c>
      <c r="BE187" s="253">
        <f>IF(N187="základní",J187,0)</f>
        <v>0</v>
      </c>
      <c r="BF187" s="253">
        <f>IF(N187="snížená",J187,0)</f>
        <v>0</v>
      </c>
      <c r="BG187" s="253">
        <f>IF(N187="zákl. přenesená",J187,0)</f>
        <v>0</v>
      </c>
      <c r="BH187" s="253">
        <f>IF(N187="sníž. přenesená",J187,0)</f>
        <v>0</v>
      </c>
      <c r="BI187" s="253">
        <f>IF(N187="nulová",J187,0)</f>
        <v>0</v>
      </c>
      <c r="BJ187" s="97" t="s">
        <v>77</v>
      </c>
      <c r="BK187" s="253">
        <f>ROUND(I187*H187,2)</f>
        <v>0</v>
      </c>
      <c r="BL187" s="97" t="s">
        <v>167</v>
      </c>
      <c r="BM187" s="97" t="s">
        <v>1984</v>
      </c>
    </row>
    <row r="188" spans="2:65" s="258" customFormat="1">
      <c r="B188" s="257"/>
      <c r="D188" s="254" t="s">
        <v>171</v>
      </c>
      <c r="E188" s="259" t="s">
        <v>5</v>
      </c>
      <c r="F188" s="260" t="s">
        <v>1625</v>
      </c>
      <c r="H188" s="259" t="s">
        <v>5</v>
      </c>
      <c r="I188" s="9"/>
      <c r="L188" s="257"/>
      <c r="M188" s="261"/>
      <c r="N188" s="262"/>
      <c r="O188" s="262"/>
      <c r="P188" s="262"/>
      <c r="Q188" s="262"/>
      <c r="R188" s="262"/>
      <c r="S188" s="262"/>
      <c r="T188" s="263"/>
      <c r="AT188" s="259" t="s">
        <v>171</v>
      </c>
      <c r="AU188" s="259" t="s">
        <v>81</v>
      </c>
      <c r="AV188" s="258" t="s">
        <v>77</v>
      </c>
      <c r="AW188" s="258" t="s">
        <v>36</v>
      </c>
      <c r="AX188" s="258" t="s">
        <v>73</v>
      </c>
      <c r="AY188" s="259" t="s">
        <v>160</v>
      </c>
    </row>
    <row r="189" spans="2:65" s="265" customFormat="1">
      <c r="B189" s="264"/>
      <c r="D189" s="254" t="s">
        <v>171</v>
      </c>
      <c r="E189" s="266" t="s">
        <v>5</v>
      </c>
      <c r="F189" s="267" t="s">
        <v>1985</v>
      </c>
      <c r="H189" s="268">
        <v>0.5</v>
      </c>
      <c r="I189" s="10"/>
      <c r="L189" s="264"/>
      <c r="M189" s="269"/>
      <c r="N189" s="270"/>
      <c r="O189" s="270"/>
      <c r="P189" s="270"/>
      <c r="Q189" s="270"/>
      <c r="R189" s="270"/>
      <c r="S189" s="270"/>
      <c r="T189" s="271"/>
      <c r="AT189" s="266" t="s">
        <v>171</v>
      </c>
      <c r="AU189" s="266" t="s">
        <v>81</v>
      </c>
      <c r="AV189" s="265" t="s">
        <v>81</v>
      </c>
      <c r="AW189" s="265" t="s">
        <v>36</v>
      </c>
      <c r="AX189" s="265" t="s">
        <v>77</v>
      </c>
      <c r="AY189" s="266" t="s">
        <v>160</v>
      </c>
    </row>
    <row r="190" spans="2:65" s="118" customFormat="1" ht="25.5" customHeight="1">
      <c r="B190" s="113"/>
      <c r="C190" s="243" t="s">
        <v>288</v>
      </c>
      <c r="D190" s="243" t="s">
        <v>162</v>
      </c>
      <c r="E190" s="244" t="s">
        <v>939</v>
      </c>
      <c r="F190" s="245" t="s">
        <v>940</v>
      </c>
      <c r="G190" s="246" t="s">
        <v>353</v>
      </c>
      <c r="H190" s="247">
        <v>1</v>
      </c>
      <c r="I190" s="8"/>
      <c r="J190" s="248">
        <f>ROUND(I190*H190,2)</f>
        <v>0</v>
      </c>
      <c r="K190" s="245" t="s">
        <v>188</v>
      </c>
      <c r="L190" s="113"/>
      <c r="M190" s="249" t="s">
        <v>5</v>
      </c>
      <c r="N190" s="250" t="s">
        <v>44</v>
      </c>
      <c r="O190" s="114"/>
      <c r="P190" s="251">
        <f>O190*H190</f>
        <v>0</v>
      </c>
      <c r="Q190" s="251">
        <v>1.65E-3</v>
      </c>
      <c r="R190" s="251">
        <f>Q190*H190</f>
        <v>1.65E-3</v>
      </c>
      <c r="S190" s="251">
        <v>0</v>
      </c>
      <c r="T190" s="252">
        <f>S190*H190</f>
        <v>0</v>
      </c>
      <c r="AR190" s="97" t="s">
        <v>167</v>
      </c>
      <c r="AT190" s="97" t="s">
        <v>162</v>
      </c>
      <c r="AU190" s="97" t="s">
        <v>81</v>
      </c>
      <c r="AY190" s="97" t="s">
        <v>160</v>
      </c>
      <c r="BE190" s="253">
        <f>IF(N190="základní",J190,0)</f>
        <v>0</v>
      </c>
      <c r="BF190" s="253">
        <f>IF(N190="snížená",J190,0)</f>
        <v>0</v>
      </c>
      <c r="BG190" s="253">
        <f>IF(N190="zákl. přenesená",J190,0)</f>
        <v>0</v>
      </c>
      <c r="BH190" s="253">
        <f>IF(N190="sníž. přenesená",J190,0)</f>
        <v>0</v>
      </c>
      <c r="BI190" s="253">
        <f>IF(N190="nulová",J190,0)</f>
        <v>0</v>
      </c>
      <c r="BJ190" s="97" t="s">
        <v>77</v>
      </c>
      <c r="BK190" s="253">
        <f>ROUND(I190*H190,2)</f>
        <v>0</v>
      </c>
      <c r="BL190" s="97" t="s">
        <v>167</v>
      </c>
      <c r="BM190" s="97" t="s">
        <v>1986</v>
      </c>
    </row>
    <row r="191" spans="2:65" s="265" customFormat="1">
      <c r="B191" s="264"/>
      <c r="D191" s="254" t="s">
        <v>171</v>
      </c>
      <c r="E191" s="266" t="s">
        <v>5</v>
      </c>
      <c r="F191" s="267" t="s">
        <v>77</v>
      </c>
      <c r="H191" s="268">
        <v>1</v>
      </c>
      <c r="I191" s="10"/>
      <c r="L191" s="264"/>
      <c r="M191" s="269"/>
      <c r="N191" s="270"/>
      <c r="O191" s="270"/>
      <c r="P191" s="270"/>
      <c r="Q191" s="270"/>
      <c r="R191" s="270"/>
      <c r="S191" s="270"/>
      <c r="T191" s="271"/>
      <c r="AT191" s="266" t="s">
        <v>171</v>
      </c>
      <c r="AU191" s="266" t="s">
        <v>81</v>
      </c>
      <c r="AV191" s="265" t="s">
        <v>81</v>
      </c>
      <c r="AW191" s="265" t="s">
        <v>36</v>
      </c>
      <c r="AX191" s="265" t="s">
        <v>77</v>
      </c>
      <c r="AY191" s="266" t="s">
        <v>160</v>
      </c>
    </row>
    <row r="192" spans="2:65" s="118" customFormat="1" ht="16.5" customHeight="1">
      <c r="B192" s="113"/>
      <c r="C192" s="280" t="s">
        <v>10</v>
      </c>
      <c r="D192" s="280" t="s">
        <v>277</v>
      </c>
      <c r="E192" s="281" t="s">
        <v>942</v>
      </c>
      <c r="F192" s="282" t="s">
        <v>943</v>
      </c>
      <c r="G192" s="283" t="s">
        <v>353</v>
      </c>
      <c r="H192" s="284">
        <v>1</v>
      </c>
      <c r="I192" s="12"/>
      <c r="J192" s="285">
        <f>ROUND(I192*H192,2)</f>
        <v>0</v>
      </c>
      <c r="K192" s="282" t="s">
        <v>5</v>
      </c>
      <c r="L192" s="286"/>
      <c r="M192" s="287" t="s">
        <v>5</v>
      </c>
      <c r="N192" s="288" t="s">
        <v>44</v>
      </c>
      <c r="O192" s="114"/>
      <c r="P192" s="251">
        <f>O192*H192</f>
        <v>0</v>
      </c>
      <c r="Q192" s="251">
        <v>6.0000000000000001E-3</v>
      </c>
      <c r="R192" s="251">
        <f>Q192*H192</f>
        <v>6.0000000000000001E-3</v>
      </c>
      <c r="S192" s="251">
        <v>0</v>
      </c>
      <c r="T192" s="252">
        <f>S192*H192</f>
        <v>0</v>
      </c>
      <c r="AR192" s="97" t="s">
        <v>213</v>
      </c>
      <c r="AT192" s="97" t="s">
        <v>277</v>
      </c>
      <c r="AU192" s="97" t="s">
        <v>81</v>
      </c>
      <c r="AY192" s="97" t="s">
        <v>160</v>
      </c>
      <c r="BE192" s="253">
        <f>IF(N192="základní",J192,0)</f>
        <v>0</v>
      </c>
      <c r="BF192" s="253">
        <f>IF(N192="snížená",J192,0)</f>
        <v>0</v>
      </c>
      <c r="BG192" s="253">
        <f>IF(N192="zákl. přenesená",J192,0)</f>
        <v>0</v>
      </c>
      <c r="BH192" s="253">
        <f>IF(N192="sníž. přenesená",J192,0)</f>
        <v>0</v>
      </c>
      <c r="BI192" s="253">
        <f>IF(N192="nulová",J192,0)</f>
        <v>0</v>
      </c>
      <c r="BJ192" s="97" t="s">
        <v>77</v>
      </c>
      <c r="BK192" s="253">
        <f>ROUND(I192*H192,2)</f>
        <v>0</v>
      </c>
      <c r="BL192" s="97" t="s">
        <v>167</v>
      </c>
      <c r="BM192" s="97" t="s">
        <v>1987</v>
      </c>
    </row>
    <row r="193" spans="2:65" s="118" customFormat="1" ht="25.5" customHeight="1">
      <c r="B193" s="113"/>
      <c r="C193" s="243" t="s">
        <v>298</v>
      </c>
      <c r="D193" s="243" t="s">
        <v>162</v>
      </c>
      <c r="E193" s="244" t="s">
        <v>840</v>
      </c>
      <c r="F193" s="245" t="s">
        <v>841</v>
      </c>
      <c r="G193" s="246" t="s">
        <v>210</v>
      </c>
      <c r="H193" s="247">
        <v>2.3E-2</v>
      </c>
      <c r="I193" s="8"/>
      <c r="J193" s="248">
        <f>ROUND(I193*H193,2)</f>
        <v>0</v>
      </c>
      <c r="K193" s="245" t="s">
        <v>188</v>
      </c>
      <c r="L193" s="113"/>
      <c r="M193" s="249" t="s">
        <v>5</v>
      </c>
      <c r="N193" s="250" t="s">
        <v>44</v>
      </c>
      <c r="O193" s="114"/>
      <c r="P193" s="251">
        <f>O193*H193</f>
        <v>0</v>
      </c>
      <c r="Q193" s="251">
        <v>0</v>
      </c>
      <c r="R193" s="251">
        <f>Q193*H193</f>
        <v>0</v>
      </c>
      <c r="S193" s="251">
        <v>0</v>
      </c>
      <c r="T193" s="252">
        <f>S193*H193</f>
        <v>0</v>
      </c>
      <c r="AR193" s="97" t="s">
        <v>167</v>
      </c>
      <c r="AT193" s="97" t="s">
        <v>162</v>
      </c>
      <c r="AU193" s="97" t="s">
        <v>81</v>
      </c>
      <c r="AY193" s="97" t="s">
        <v>160</v>
      </c>
      <c r="BE193" s="253">
        <f>IF(N193="základní",J193,0)</f>
        <v>0</v>
      </c>
      <c r="BF193" s="253">
        <f>IF(N193="snížená",J193,0)</f>
        <v>0</v>
      </c>
      <c r="BG193" s="253">
        <f>IF(N193="zákl. přenesená",J193,0)</f>
        <v>0</v>
      </c>
      <c r="BH193" s="253">
        <f>IF(N193="sníž. přenesená",J193,0)</f>
        <v>0</v>
      </c>
      <c r="BI193" s="253">
        <f>IF(N193="nulová",J193,0)</f>
        <v>0</v>
      </c>
      <c r="BJ193" s="97" t="s">
        <v>77</v>
      </c>
      <c r="BK193" s="253">
        <f>ROUND(I193*H193,2)</f>
        <v>0</v>
      </c>
      <c r="BL193" s="97" t="s">
        <v>167</v>
      </c>
      <c r="BM193" s="97" t="s">
        <v>1988</v>
      </c>
    </row>
    <row r="194" spans="2:65" s="265" customFormat="1">
      <c r="B194" s="264"/>
      <c r="D194" s="254" t="s">
        <v>171</v>
      </c>
      <c r="E194" s="266" t="s">
        <v>5</v>
      </c>
      <c r="F194" s="267" t="s">
        <v>1989</v>
      </c>
      <c r="H194" s="268">
        <v>2.3E-2</v>
      </c>
      <c r="I194" s="10"/>
      <c r="L194" s="264"/>
      <c r="M194" s="269"/>
      <c r="N194" s="270"/>
      <c r="O194" s="270"/>
      <c r="P194" s="270"/>
      <c r="Q194" s="270"/>
      <c r="R194" s="270"/>
      <c r="S194" s="270"/>
      <c r="T194" s="271"/>
      <c r="AT194" s="266" t="s">
        <v>171</v>
      </c>
      <c r="AU194" s="266" t="s">
        <v>81</v>
      </c>
      <c r="AV194" s="265" t="s">
        <v>81</v>
      </c>
      <c r="AW194" s="265" t="s">
        <v>36</v>
      </c>
      <c r="AX194" s="265" t="s">
        <v>77</v>
      </c>
      <c r="AY194" s="266" t="s">
        <v>160</v>
      </c>
    </row>
    <row r="195" spans="2:65" s="231" customFormat="1" ht="29.85" customHeight="1">
      <c r="B195" s="230"/>
      <c r="D195" s="232" t="s">
        <v>72</v>
      </c>
      <c r="E195" s="241" t="s">
        <v>104</v>
      </c>
      <c r="F195" s="241" t="s">
        <v>379</v>
      </c>
      <c r="I195" s="7"/>
      <c r="J195" s="242">
        <f>BK195</f>
        <v>0</v>
      </c>
      <c r="L195" s="230"/>
      <c r="M195" s="235"/>
      <c r="N195" s="236"/>
      <c r="O195" s="236"/>
      <c r="P195" s="237">
        <f>SUM(P196:P211)</f>
        <v>0</v>
      </c>
      <c r="Q195" s="236"/>
      <c r="R195" s="237">
        <f>SUM(R196:R211)</f>
        <v>0</v>
      </c>
      <c r="S195" s="236"/>
      <c r="T195" s="238">
        <f>SUM(T196:T211)</f>
        <v>0</v>
      </c>
      <c r="AR195" s="232" t="s">
        <v>77</v>
      </c>
      <c r="AT195" s="239" t="s">
        <v>72</v>
      </c>
      <c r="AU195" s="239" t="s">
        <v>77</v>
      </c>
      <c r="AY195" s="232" t="s">
        <v>160</v>
      </c>
      <c r="BK195" s="240">
        <f>SUM(BK196:BK211)</f>
        <v>0</v>
      </c>
    </row>
    <row r="196" spans="2:65" s="118" customFormat="1" ht="25.5" customHeight="1">
      <c r="B196" s="113"/>
      <c r="C196" s="243" t="s">
        <v>303</v>
      </c>
      <c r="D196" s="243" t="s">
        <v>162</v>
      </c>
      <c r="E196" s="244" t="s">
        <v>381</v>
      </c>
      <c r="F196" s="245" t="s">
        <v>382</v>
      </c>
      <c r="G196" s="246" t="s">
        <v>165</v>
      </c>
      <c r="H196" s="247">
        <v>6.75</v>
      </c>
      <c r="I196" s="8"/>
      <c r="J196" s="248">
        <f>ROUND(I196*H196,2)</f>
        <v>0</v>
      </c>
      <c r="K196" s="245" t="s">
        <v>188</v>
      </c>
      <c r="L196" s="113"/>
      <c r="M196" s="249" t="s">
        <v>5</v>
      </c>
      <c r="N196" s="250" t="s">
        <v>44</v>
      </c>
      <c r="O196" s="114"/>
      <c r="P196" s="251">
        <f>O196*H196</f>
        <v>0</v>
      </c>
      <c r="Q196" s="251">
        <v>0</v>
      </c>
      <c r="R196" s="251">
        <f>Q196*H196</f>
        <v>0</v>
      </c>
      <c r="S196" s="251">
        <v>0</v>
      </c>
      <c r="T196" s="252">
        <f>S196*H196</f>
        <v>0</v>
      </c>
      <c r="AR196" s="97" t="s">
        <v>167</v>
      </c>
      <c r="AT196" s="97" t="s">
        <v>162</v>
      </c>
      <c r="AU196" s="97" t="s">
        <v>81</v>
      </c>
      <c r="AY196" s="97" t="s">
        <v>160</v>
      </c>
      <c r="BE196" s="253">
        <f>IF(N196="základní",J196,0)</f>
        <v>0</v>
      </c>
      <c r="BF196" s="253">
        <f>IF(N196="snížená",J196,0)</f>
        <v>0</v>
      </c>
      <c r="BG196" s="253">
        <f>IF(N196="zákl. přenesená",J196,0)</f>
        <v>0</v>
      </c>
      <c r="BH196" s="253">
        <f>IF(N196="sníž. přenesená",J196,0)</f>
        <v>0</v>
      </c>
      <c r="BI196" s="253">
        <f>IF(N196="nulová",J196,0)</f>
        <v>0</v>
      </c>
      <c r="BJ196" s="97" t="s">
        <v>77</v>
      </c>
      <c r="BK196" s="253">
        <f>ROUND(I196*H196,2)</f>
        <v>0</v>
      </c>
      <c r="BL196" s="97" t="s">
        <v>167</v>
      </c>
      <c r="BM196" s="97" t="s">
        <v>1990</v>
      </c>
    </row>
    <row r="197" spans="2:65" s="258" customFormat="1">
      <c r="B197" s="257"/>
      <c r="D197" s="254" t="s">
        <v>171</v>
      </c>
      <c r="E197" s="259" t="s">
        <v>5</v>
      </c>
      <c r="F197" s="260" t="s">
        <v>384</v>
      </c>
      <c r="H197" s="259" t="s">
        <v>5</v>
      </c>
      <c r="I197" s="9"/>
      <c r="L197" s="257"/>
      <c r="M197" s="261"/>
      <c r="N197" s="262"/>
      <c r="O197" s="262"/>
      <c r="P197" s="262"/>
      <c r="Q197" s="262"/>
      <c r="R197" s="262"/>
      <c r="S197" s="262"/>
      <c r="T197" s="263"/>
      <c r="AT197" s="259" t="s">
        <v>171</v>
      </c>
      <c r="AU197" s="259" t="s">
        <v>81</v>
      </c>
      <c r="AV197" s="258" t="s">
        <v>77</v>
      </c>
      <c r="AW197" s="258" t="s">
        <v>36</v>
      </c>
      <c r="AX197" s="258" t="s">
        <v>73</v>
      </c>
      <c r="AY197" s="259" t="s">
        <v>160</v>
      </c>
    </row>
    <row r="198" spans="2:65" s="265" customFormat="1">
      <c r="B198" s="264"/>
      <c r="D198" s="254" t="s">
        <v>171</v>
      </c>
      <c r="E198" s="266" t="s">
        <v>5</v>
      </c>
      <c r="F198" s="267" t="s">
        <v>1935</v>
      </c>
      <c r="H198" s="268">
        <v>2.25</v>
      </c>
      <c r="I198" s="10"/>
      <c r="L198" s="264"/>
      <c r="M198" s="269"/>
      <c r="N198" s="270"/>
      <c r="O198" s="270"/>
      <c r="P198" s="270"/>
      <c r="Q198" s="270"/>
      <c r="R198" s="270"/>
      <c r="S198" s="270"/>
      <c r="T198" s="271"/>
      <c r="AT198" s="266" t="s">
        <v>171</v>
      </c>
      <c r="AU198" s="266" t="s">
        <v>81</v>
      </c>
      <c r="AV198" s="265" t="s">
        <v>81</v>
      </c>
      <c r="AW198" s="265" t="s">
        <v>36</v>
      </c>
      <c r="AX198" s="265" t="s">
        <v>73</v>
      </c>
      <c r="AY198" s="266" t="s">
        <v>160</v>
      </c>
    </row>
    <row r="199" spans="2:65" s="265" customFormat="1">
      <c r="B199" s="264"/>
      <c r="D199" s="254" t="s">
        <v>171</v>
      </c>
      <c r="E199" s="266" t="s">
        <v>5</v>
      </c>
      <c r="F199" s="267" t="s">
        <v>1936</v>
      </c>
      <c r="H199" s="268">
        <v>4.5</v>
      </c>
      <c r="I199" s="10"/>
      <c r="L199" s="264"/>
      <c r="M199" s="269"/>
      <c r="N199" s="270"/>
      <c r="O199" s="270"/>
      <c r="P199" s="270"/>
      <c r="Q199" s="270"/>
      <c r="R199" s="270"/>
      <c r="S199" s="270"/>
      <c r="T199" s="271"/>
      <c r="AT199" s="266" t="s">
        <v>171</v>
      </c>
      <c r="AU199" s="266" t="s">
        <v>81</v>
      </c>
      <c r="AV199" s="265" t="s">
        <v>81</v>
      </c>
      <c r="AW199" s="265" t="s">
        <v>36</v>
      </c>
      <c r="AX199" s="265" t="s">
        <v>73</v>
      </c>
      <c r="AY199" s="266" t="s">
        <v>160</v>
      </c>
    </row>
    <row r="200" spans="2:65" s="273" customFormat="1">
      <c r="B200" s="272"/>
      <c r="D200" s="254" t="s">
        <v>171</v>
      </c>
      <c r="E200" s="274" t="s">
        <v>5</v>
      </c>
      <c r="F200" s="275" t="s">
        <v>176</v>
      </c>
      <c r="H200" s="276">
        <v>6.75</v>
      </c>
      <c r="I200" s="11"/>
      <c r="L200" s="272"/>
      <c r="M200" s="277"/>
      <c r="N200" s="278"/>
      <c r="O200" s="278"/>
      <c r="P200" s="278"/>
      <c r="Q200" s="278"/>
      <c r="R200" s="278"/>
      <c r="S200" s="278"/>
      <c r="T200" s="279"/>
      <c r="AT200" s="274" t="s">
        <v>171</v>
      </c>
      <c r="AU200" s="274" t="s">
        <v>81</v>
      </c>
      <c r="AV200" s="273" t="s">
        <v>167</v>
      </c>
      <c r="AW200" s="273" t="s">
        <v>36</v>
      </c>
      <c r="AX200" s="273" t="s">
        <v>77</v>
      </c>
      <c r="AY200" s="274" t="s">
        <v>160</v>
      </c>
    </row>
    <row r="201" spans="2:65" s="118" customFormat="1" ht="25.5" customHeight="1">
      <c r="B201" s="113"/>
      <c r="C201" s="243" t="s">
        <v>308</v>
      </c>
      <c r="D201" s="243" t="s">
        <v>162</v>
      </c>
      <c r="E201" s="244" t="s">
        <v>387</v>
      </c>
      <c r="F201" s="245" t="s">
        <v>388</v>
      </c>
      <c r="G201" s="246" t="s">
        <v>165</v>
      </c>
      <c r="H201" s="247">
        <v>6.75</v>
      </c>
      <c r="I201" s="8"/>
      <c r="J201" s="248">
        <f>ROUND(I201*H201,2)</f>
        <v>0</v>
      </c>
      <c r="K201" s="245" t="s">
        <v>188</v>
      </c>
      <c r="L201" s="113"/>
      <c r="M201" s="249" t="s">
        <v>5</v>
      </c>
      <c r="N201" s="250" t="s">
        <v>44</v>
      </c>
      <c r="O201" s="114"/>
      <c r="P201" s="251">
        <f>O201*H201</f>
        <v>0</v>
      </c>
      <c r="Q201" s="251">
        <v>0</v>
      </c>
      <c r="R201" s="251">
        <f>Q201*H201</f>
        <v>0</v>
      </c>
      <c r="S201" s="251">
        <v>0</v>
      </c>
      <c r="T201" s="252">
        <f>S201*H201</f>
        <v>0</v>
      </c>
      <c r="AR201" s="97" t="s">
        <v>167</v>
      </c>
      <c r="AT201" s="97" t="s">
        <v>162</v>
      </c>
      <c r="AU201" s="97" t="s">
        <v>81</v>
      </c>
      <c r="AY201" s="97" t="s">
        <v>160</v>
      </c>
      <c r="BE201" s="253">
        <f>IF(N201="základní",J201,0)</f>
        <v>0</v>
      </c>
      <c r="BF201" s="253">
        <f>IF(N201="snížená",J201,0)</f>
        <v>0</v>
      </c>
      <c r="BG201" s="253">
        <f>IF(N201="zákl. přenesená",J201,0)</f>
        <v>0</v>
      </c>
      <c r="BH201" s="253">
        <f>IF(N201="sníž. přenesená",J201,0)</f>
        <v>0</v>
      </c>
      <c r="BI201" s="253">
        <f>IF(N201="nulová",J201,0)</f>
        <v>0</v>
      </c>
      <c r="BJ201" s="97" t="s">
        <v>77</v>
      </c>
      <c r="BK201" s="253">
        <f>ROUND(I201*H201,2)</f>
        <v>0</v>
      </c>
      <c r="BL201" s="97" t="s">
        <v>167</v>
      </c>
      <c r="BM201" s="97" t="s">
        <v>1991</v>
      </c>
    </row>
    <row r="202" spans="2:65" s="258" customFormat="1">
      <c r="B202" s="257"/>
      <c r="D202" s="254" t="s">
        <v>171</v>
      </c>
      <c r="E202" s="259" t="s">
        <v>5</v>
      </c>
      <c r="F202" s="260" t="s">
        <v>390</v>
      </c>
      <c r="H202" s="259" t="s">
        <v>5</v>
      </c>
      <c r="I202" s="9"/>
      <c r="L202" s="257"/>
      <c r="M202" s="261"/>
      <c r="N202" s="262"/>
      <c r="O202" s="262"/>
      <c r="P202" s="262"/>
      <c r="Q202" s="262"/>
      <c r="R202" s="262"/>
      <c r="S202" s="262"/>
      <c r="T202" s="263"/>
      <c r="AT202" s="259" t="s">
        <v>171</v>
      </c>
      <c r="AU202" s="259" t="s">
        <v>81</v>
      </c>
      <c r="AV202" s="258" t="s">
        <v>77</v>
      </c>
      <c r="AW202" s="258" t="s">
        <v>36</v>
      </c>
      <c r="AX202" s="258" t="s">
        <v>73</v>
      </c>
      <c r="AY202" s="259" t="s">
        <v>160</v>
      </c>
    </row>
    <row r="203" spans="2:65" s="258" customFormat="1">
      <c r="B203" s="257"/>
      <c r="D203" s="254" t="s">
        <v>171</v>
      </c>
      <c r="E203" s="259" t="s">
        <v>5</v>
      </c>
      <c r="F203" s="260" t="s">
        <v>391</v>
      </c>
      <c r="H203" s="259" t="s">
        <v>5</v>
      </c>
      <c r="I203" s="9"/>
      <c r="L203" s="257"/>
      <c r="M203" s="261"/>
      <c r="N203" s="262"/>
      <c r="O203" s="262"/>
      <c r="P203" s="262"/>
      <c r="Q203" s="262"/>
      <c r="R203" s="262"/>
      <c r="S203" s="262"/>
      <c r="T203" s="263"/>
      <c r="AT203" s="259" t="s">
        <v>171</v>
      </c>
      <c r="AU203" s="259" t="s">
        <v>81</v>
      </c>
      <c r="AV203" s="258" t="s">
        <v>77</v>
      </c>
      <c r="AW203" s="258" t="s">
        <v>36</v>
      </c>
      <c r="AX203" s="258" t="s">
        <v>73</v>
      </c>
      <c r="AY203" s="259" t="s">
        <v>160</v>
      </c>
    </row>
    <row r="204" spans="2:65" s="265" customFormat="1">
      <c r="B204" s="264"/>
      <c r="D204" s="254" t="s">
        <v>171</v>
      </c>
      <c r="E204" s="266" t="s">
        <v>5</v>
      </c>
      <c r="F204" s="267" t="s">
        <v>1935</v>
      </c>
      <c r="H204" s="268">
        <v>2.25</v>
      </c>
      <c r="I204" s="10"/>
      <c r="L204" s="264"/>
      <c r="M204" s="269"/>
      <c r="N204" s="270"/>
      <c r="O204" s="270"/>
      <c r="P204" s="270"/>
      <c r="Q204" s="270"/>
      <c r="R204" s="270"/>
      <c r="S204" s="270"/>
      <c r="T204" s="271"/>
      <c r="AT204" s="266" t="s">
        <v>171</v>
      </c>
      <c r="AU204" s="266" t="s">
        <v>81</v>
      </c>
      <c r="AV204" s="265" t="s">
        <v>81</v>
      </c>
      <c r="AW204" s="265" t="s">
        <v>36</v>
      </c>
      <c r="AX204" s="265" t="s">
        <v>73</v>
      </c>
      <c r="AY204" s="266" t="s">
        <v>160</v>
      </c>
    </row>
    <row r="205" spans="2:65" s="265" customFormat="1">
      <c r="B205" s="264"/>
      <c r="D205" s="254" t="s">
        <v>171</v>
      </c>
      <c r="E205" s="266" t="s">
        <v>5</v>
      </c>
      <c r="F205" s="267" t="s">
        <v>1936</v>
      </c>
      <c r="H205" s="268">
        <v>4.5</v>
      </c>
      <c r="I205" s="10"/>
      <c r="L205" s="264"/>
      <c r="M205" s="269"/>
      <c r="N205" s="270"/>
      <c r="O205" s="270"/>
      <c r="P205" s="270"/>
      <c r="Q205" s="270"/>
      <c r="R205" s="270"/>
      <c r="S205" s="270"/>
      <c r="T205" s="271"/>
      <c r="AT205" s="266" t="s">
        <v>171</v>
      </c>
      <c r="AU205" s="266" t="s">
        <v>81</v>
      </c>
      <c r="AV205" s="265" t="s">
        <v>81</v>
      </c>
      <c r="AW205" s="265" t="s">
        <v>36</v>
      </c>
      <c r="AX205" s="265" t="s">
        <v>73</v>
      </c>
      <c r="AY205" s="266" t="s">
        <v>160</v>
      </c>
    </row>
    <row r="206" spans="2:65" s="273" customFormat="1">
      <c r="B206" s="272"/>
      <c r="D206" s="254" t="s">
        <v>171</v>
      </c>
      <c r="E206" s="274" t="s">
        <v>5</v>
      </c>
      <c r="F206" s="275" t="s">
        <v>176</v>
      </c>
      <c r="H206" s="276">
        <v>6.75</v>
      </c>
      <c r="I206" s="11"/>
      <c r="L206" s="272"/>
      <c r="M206" s="277"/>
      <c r="N206" s="278"/>
      <c r="O206" s="278"/>
      <c r="P206" s="278"/>
      <c r="Q206" s="278"/>
      <c r="R206" s="278"/>
      <c r="S206" s="278"/>
      <c r="T206" s="279"/>
      <c r="AT206" s="274" t="s">
        <v>171</v>
      </c>
      <c r="AU206" s="274" t="s">
        <v>81</v>
      </c>
      <c r="AV206" s="273" t="s">
        <v>167</v>
      </c>
      <c r="AW206" s="273" t="s">
        <v>36</v>
      </c>
      <c r="AX206" s="273" t="s">
        <v>77</v>
      </c>
      <c r="AY206" s="274" t="s">
        <v>160</v>
      </c>
    </row>
    <row r="207" spans="2:65" s="118" customFormat="1" ht="25.5" customHeight="1">
      <c r="B207" s="113"/>
      <c r="C207" s="243" t="s">
        <v>313</v>
      </c>
      <c r="D207" s="243" t="s">
        <v>162</v>
      </c>
      <c r="E207" s="244" t="s">
        <v>398</v>
      </c>
      <c r="F207" s="245" t="s">
        <v>399</v>
      </c>
      <c r="G207" s="246" t="s">
        <v>165</v>
      </c>
      <c r="H207" s="247">
        <v>6.75</v>
      </c>
      <c r="I207" s="8"/>
      <c r="J207" s="248">
        <f>ROUND(I207*H207,2)</f>
        <v>0</v>
      </c>
      <c r="K207" s="245" t="s">
        <v>188</v>
      </c>
      <c r="L207" s="113"/>
      <c r="M207" s="249" t="s">
        <v>5</v>
      </c>
      <c r="N207" s="250" t="s">
        <v>44</v>
      </c>
      <c r="O207" s="114"/>
      <c r="P207" s="251">
        <f>O207*H207</f>
        <v>0</v>
      </c>
      <c r="Q207" s="251">
        <v>0</v>
      </c>
      <c r="R207" s="251">
        <f>Q207*H207</f>
        <v>0</v>
      </c>
      <c r="S207" s="251">
        <v>0</v>
      </c>
      <c r="T207" s="252">
        <f>S207*H207</f>
        <v>0</v>
      </c>
      <c r="AR207" s="97" t="s">
        <v>167</v>
      </c>
      <c r="AT207" s="97" t="s">
        <v>162</v>
      </c>
      <c r="AU207" s="97" t="s">
        <v>81</v>
      </c>
      <c r="AY207" s="97" t="s">
        <v>160</v>
      </c>
      <c r="BE207" s="253">
        <f>IF(N207="základní",J207,0)</f>
        <v>0</v>
      </c>
      <c r="BF207" s="253">
        <f>IF(N207="snížená",J207,0)</f>
        <v>0</v>
      </c>
      <c r="BG207" s="253">
        <f>IF(N207="zákl. přenesená",J207,0)</f>
        <v>0</v>
      </c>
      <c r="BH207" s="253">
        <f>IF(N207="sníž. přenesená",J207,0)</f>
        <v>0</v>
      </c>
      <c r="BI207" s="253">
        <f>IF(N207="nulová",J207,0)</f>
        <v>0</v>
      </c>
      <c r="BJ207" s="97" t="s">
        <v>77</v>
      </c>
      <c r="BK207" s="253">
        <f>ROUND(I207*H207,2)</f>
        <v>0</v>
      </c>
      <c r="BL207" s="97" t="s">
        <v>167</v>
      </c>
      <c r="BM207" s="97" t="s">
        <v>1992</v>
      </c>
    </row>
    <row r="208" spans="2:65" s="258" customFormat="1">
      <c r="B208" s="257"/>
      <c r="D208" s="254" t="s">
        <v>171</v>
      </c>
      <c r="E208" s="259" t="s">
        <v>5</v>
      </c>
      <c r="F208" s="260" t="s">
        <v>384</v>
      </c>
      <c r="H208" s="259" t="s">
        <v>5</v>
      </c>
      <c r="I208" s="9"/>
      <c r="L208" s="257"/>
      <c r="M208" s="261"/>
      <c r="N208" s="262"/>
      <c r="O208" s="262"/>
      <c r="P208" s="262"/>
      <c r="Q208" s="262"/>
      <c r="R208" s="262"/>
      <c r="S208" s="262"/>
      <c r="T208" s="263"/>
      <c r="AT208" s="259" t="s">
        <v>171</v>
      </c>
      <c r="AU208" s="259" t="s">
        <v>81</v>
      </c>
      <c r="AV208" s="258" t="s">
        <v>77</v>
      </c>
      <c r="AW208" s="258" t="s">
        <v>36</v>
      </c>
      <c r="AX208" s="258" t="s">
        <v>73</v>
      </c>
      <c r="AY208" s="259" t="s">
        <v>160</v>
      </c>
    </row>
    <row r="209" spans="2:65" s="265" customFormat="1">
      <c r="B209" s="264"/>
      <c r="D209" s="254" t="s">
        <v>171</v>
      </c>
      <c r="E209" s="266" t="s">
        <v>5</v>
      </c>
      <c r="F209" s="267" t="s">
        <v>1935</v>
      </c>
      <c r="H209" s="268">
        <v>2.25</v>
      </c>
      <c r="I209" s="10"/>
      <c r="L209" s="264"/>
      <c r="M209" s="269"/>
      <c r="N209" s="270"/>
      <c r="O209" s="270"/>
      <c r="P209" s="270"/>
      <c r="Q209" s="270"/>
      <c r="R209" s="270"/>
      <c r="S209" s="270"/>
      <c r="T209" s="271"/>
      <c r="AT209" s="266" t="s">
        <v>171</v>
      </c>
      <c r="AU209" s="266" t="s">
        <v>81</v>
      </c>
      <c r="AV209" s="265" t="s">
        <v>81</v>
      </c>
      <c r="AW209" s="265" t="s">
        <v>36</v>
      </c>
      <c r="AX209" s="265" t="s">
        <v>73</v>
      </c>
      <c r="AY209" s="266" t="s">
        <v>160</v>
      </c>
    </row>
    <row r="210" spans="2:65" s="265" customFormat="1">
      <c r="B210" s="264"/>
      <c r="D210" s="254" t="s">
        <v>171</v>
      </c>
      <c r="E210" s="266" t="s">
        <v>5</v>
      </c>
      <c r="F210" s="267" t="s">
        <v>1936</v>
      </c>
      <c r="H210" s="268">
        <v>4.5</v>
      </c>
      <c r="I210" s="10"/>
      <c r="L210" s="264"/>
      <c r="M210" s="269"/>
      <c r="N210" s="270"/>
      <c r="O210" s="270"/>
      <c r="P210" s="270"/>
      <c r="Q210" s="270"/>
      <c r="R210" s="270"/>
      <c r="S210" s="270"/>
      <c r="T210" s="271"/>
      <c r="AT210" s="266" t="s">
        <v>171</v>
      </c>
      <c r="AU210" s="266" t="s">
        <v>81</v>
      </c>
      <c r="AV210" s="265" t="s">
        <v>81</v>
      </c>
      <c r="AW210" s="265" t="s">
        <v>36</v>
      </c>
      <c r="AX210" s="265" t="s">
        <v>73</v>
      </c>
      <c r="AY210" s="266" t="s">
        <v>160</v>
      </c>
    </row>
    <row r="211" spans="2:65" s="273" customFormat="1">
      <c r="B211" s="272"/>
      <c r="D211" s="254" t="s">
        <v>171</v>
      </c>
      <c r="E211" s="274" t="s">
        <v>5</v>
      </c>
      <c r="F211" s="275" t="s">
        <v>176</v>
      </c>
      <c r="H211" s="276">
        <v>6.75</v>
      </c>
      <c r="I211" s="11"/>
      <c r="L211" s="272"/>
      <c r="M211" s="277"/>
      <c r="N211" s="278"/>
      <c r="O211" s="278"/>
      <c r="P211" s="278"/>
      <c r="Q211" s="278"/>
      <c r="R211" s="278"/>
      <c r="S211" s="278"/>
      <c r="T211" s="279"/>
      <c r="AT211" s="274" t="s">
        <v>171</v>
      </c>
      <c r="AU211" s="274" t="s">
        <v>81</v>
      </c>
      <c r="AV211" s="273" t="s">
        <v>167</v>
      </c>
      <c r="AW211" s="273" t="s">
        <v>36</v>
      </c>
      <c r="AX211" s="273" t="s">
        <v>77</v>
      </c>
      <c r="AY211" s="274" t="s">
        <v>160</v>
      </c>
    </row>
    <row r="212" spans="2:65" s="231" customFormat="1" ht="29.85" customHeight="1">
      <c r="B212" s="230"/>
      <c r="D212" s="232" t="s">
        <v>72</v>
      </c>
      <c r="E212" s="241" t="s">
        <v>213</v>
      </c>
      <c r="F212" s="241" t="s">
        <v>419</v>
      </c>
      <c r="I212" s="7"/>
      <c r="J212" s="242">
        <f>BK212</f>
        <v>0</v>
      </c>
      <c r="L212" s="230"/>
      <c r="M212" s="235"/>
      <c r="N212" s="236"/>
      <c r="O212" s="236"/>
      <c r="P212" s="237">
        <f>SUM(P213:P257)</f>
        <v>0</v>
      </c>
      <c r="Q212" s="236"/>
      <c r="R212" s="237">
        <f>SUM(R213:R257)</f>
        <v>0.57209500000000002</v>
      </c>
      <c r="S212" s="236"/>
      <c r="T212" s="238">
        <f>SUM(T213:T257)</f>
        <v>7.6800000000000002E-3</v>
      </c>
      <c r="AR212" s="232" t="s">
        <v>77</v>
      </c>
      <c r="AT212" s="239" t="s">
        <v>72</v>
      </c>
      <c r="AU212" s="239" t="s">
        <v>77</v>
      </c>
      <c r="AY212" s="232" t="s">
        <v>160</v>
      </c>
      <c r="BK212" s="240">
        <f>SUM(BK213:BK257)</f>
        <v>0</v>
      </c>
    </row>
    <row r="213" spans="2:65" s="118" customFormat="1" ht="38.25" customHeight="1">
      <c r="B213" s="113"/>
      <c r="C213" s="243" t="s">
        <v>320</v>
      </c>
      <c r="D213" s="243" t="s">
        <v>162</v>
      </c>
      <c r="E213" s="244" t="s">
        <v>1657</v>
      </c>
      <c r="F213" s="245" t="s">
        <v>1658</v>
      </c>
      <c r="G213" s="246" t="s">
        <v>353</v>
      </c>
      <c r="H213" s="247">
        <v>1</v>
      </c>
      <c r="I213" s="8"/>
      <c r="J213" s="248">
        <f>ROUND(I213*H213,2)</f>
        <v>0</v>
      </c>
      <c r="K213" s="245" t="s">
        <v>188</v>
      </c>
      <c r="L213" s="113"/>
      <c r="M213" s="249" t="s">
        <v>5</v>
      </c>
      <c r="N213" s="250" t="s">
        <v>44</v>
      </c>
      <c r="O213" s="114"/>
      <c r="P213" s="251">
        <f>O213*H213</f>
        <v>0</v>
      </c>
      <c r="Q213" s="251">
        <v>1.67E-3</v>
      </c>
      <c r="R213" s="251">
        <f>Q213*H213</f>
        <v>1.67E-3</v>
      </c>
      <c r="S213" s="251">
        <v>0</v>
      </c>
      <c r="T213" s="252">
        <f>S213*H213</f>
        <v>0</v>
      </c>
      <c r="AR213" s="97" t="s">
        <v>167</v>
      </c>
      <c r="AT213" s="97" t="s">
        <v>162</v>
      </c>
      <c r="AU213" s="97" t="s">
        <v>81</v>
      </c>
      <c r="AY213" s="97" t="s">
        <v>160</v>
      </c>
      <c r="BE213" s="253">
        <f>IF(N213="základní",J213,0)</f>
        <v>0</v>
      </c>
      <c r="BF213" s="253">
        <f>IF(N213="snížená",J213,0)</f>
        <v>0</v>
      </c>
      <c r="BG213" s="253">
        <f>IF(N213="zákl. přenesená",J213,0)</f>
        <v>0</v>
      </c>
      <c r="BH213" s="253">
        <f>IF(N213="sníž. přenesená",J213,0)</f>
        <v>0</v>
      </c>
      <c r="BI213" s="253">
        <f>IF(N213="nulová",J213,0)</f>
        <v>0</v>
      </c>
      <c r="BJ213" s="97" t="s">
        <v>77</v>
      </c>
      <c r="BK213" s="253">
        <f>ROUND(I213*H213,2)</f>
        <v>0</v>
      </c>
      <c r="BL213" s="97" t="s">
        <v>167</v>
      </c>
      <c r="BM213" s="97" t="s">
        <v>1993</v>
      </c>
    </row>
    <row r="214" spans="2:65" s="118" customFormat="1" ht="16.5" customHeight="1">
      <c r="B214" s="113"/>
      <c r="C214" s="280" t="s">
        <v>326</v>
      </c>
      <c r="D214" s="280" t="s">
        <v>277</v>
      </c>
      <c r="E214" s="281" t="s">
        <v>1661</v>
      </c>
      <c r="F214" s="282" t="s">
        <v>1662</v>
      </c>
      <c r="G214" s="283" t="s">
        <v>876</v>
      </c>
      <c r="H214" s="284">
        <v>1</v>
      </c>
      <c r="I214" s="12"/>
      <c r="J214" s="285">
        <f>ROUND(I214*H214,2)</f>
        <v>0</v>
      </c>
      <c r="K214" s="282" t="s">
        <v>5</v>
      </c>
      <c r="L214" s="286"/>
      <c r="M214" s="287" t="s">
        <v>5</v>
      </c>
      <c r="N214" s="288" t="s">
        <v>44</v>
      </c>
      <c r="O214" s="114"/>
      <c r="P214" s="251">
        <f>O214*H214</f>
        <v>0</v>
      </c>
      <c r="Q214" s="251">
        <v>7.4000000000000003E-3</v>
      </c>
      <c r="R214" s="251">
        <f>Q214*H214</f>
        <v>7.4000000000000003E-3</v>
      </c>
      <c r="S214" s="251">
        <v>0</v>
      </c>
      <c r="T214" s="252">
        <f>S214*H214</f>
        <v>0</v>
      </c>
      <c r="AR214" s="97" t="s">
        <v>213</v>
      </c>
      <c r="AT214" s="97" t="s">
        <v>277</v>
      </c>
      <c r="AU214" s="97" t="s">
        <v>81</v>
      </c>
      <c r="AY214" s="97" t="s">
        <v>160</v>
      </c>
      <c r="BE214" s="253">
        <f>IF(N214="základní",J214,0)</f>
        <v>0</v>
      </c>
      <c r="BF214" s="253">
        <f>IF(N214="snížená",J214,0)</f>
        <v>0</v>
      </c>
      <c r="BG214" s="253">
        <f>IF(N214="zákl. přenesená",J214,0)</f>
        <v>0</v>
      </c>
      <c r="BH214" s="253">
        <f>IF(N214="sníž. přenesená",J214,0)</f>
        <v>0</v>
      </c>
      <c r="BI214" s="253">
        <f>IF(N214="nulová",J214,0)</f>
        <v>0</v>
      </c>
      <c r="BJ214" s="97" t="s">
        <v>77</v>
      </c>
      <c r="BK214" s="253">
        <f>ROUND(I214*H214,2)</f>
        <v>0</v>
      </c>
      <c r="BL214" s="97" t="s">
        <v>167</v>
      </c>
      <c r="BM214" s="97" t="s">
        <v>1994</v>
      </c>
    </row>
    <row r="215" spans="2:65" s="118" customFormat="1" ht="38.25" customHeight="1">
      <c r="B215" s="113"/>
      <c r="C215" s="243" t="s">
        <v>331</v>
      </c>
      <c r="D215" s="243" t="s">
        <v>162</v>
      </c>
      <c r="E215" s="244" t="s">
        <v>1995</v>
      </c>
      <c r="F215" s="245" t="s">
        <v>1996</v>
      </c>
      <c r="G215" s="246" t="s">
        <v>353</v>
      </c>
      <c r="H215" s="247">
        <v>1</v>
      </c>
      <c r="I215" s="8"/>
      <c r="J215" s="248">
        <f>ROUND(I215*H215,2)</f>
        <v>0</v>
      </c>
      <c r="K215" s="245" t="s">
        <v>5</v>
      </c>
      <c r="L215" s="113"/>
      <c r="M215" s="249" t="s">
        <v>5</v>
      </c>
      <c r="N215" s="250" t="s">
        <v>44</v>
      </c>
      <c r="O215" s="114"/>
      <c r="P215" s="251">
        <f>O215*H215</f>
        <v>0</v>
      </c>
      <c r="Q215" s="251">
        <v>1.67E-3</v>
      </c>
      <c r="R215" s="251">
        <f>Q215*H215</f>
        <v>1.67E-3</v>
      </c>
      <c r="S215" s="251">
        <v>0</v>
      </c>
      <c r="T215" s="252">
        <f>S215*H215</f>
        <v>0</v>
      </c>
      <c r="AR215" s="97" t="s">
        <v>167</v>
      </c>
      <c r="AT215" s="97" t="s">
        <v>162</v>
      </c>
      <c r="AU215" s="97" t="s">
        <v>81</v>
      </c>
      <c r="AY215" s="97" t="s">
        <v>160</v>
      </c>
      <c r="BE215" s="253">
        <f>IF(N215="základní",J215,0)</f>
        <v>0</v>
      </c>
      <c r="BF215" s="253">
        <f>IF(N215="snížená",J215,0)</f>
        <v>0</v>
      </c>
      <c r="BG215" s="253">
        <f>IF(N215="zákl. přenesená",J215,0)</f>
        <v>0</v>
      </c>
      <c r="BH215" s="253">
        <f>IF(N215="sníž. přenesená",J215,0)</f>
        <v>0</v>
      </c>
      <c r="BI215" s="253">
        <f>IF(N215="nulová",J215,0)</f>
        <v>0</v>
      </c>
      <c r="BJ215" s="97" t="s">
        <v>77</v>
      </c>
      <c r="BK215" s="253">
        <f>ROUND(I215*H215,2)</f>
        <v>0</v>
      </c>
      <c r="BL215" s="97" t="s">
        <v>167</v>
      </c>
      <c r="BM215" s="97" t="s">
        <v>1997</v>
      </c>
    </row>
    <row r="216" spans="2:65" s="118" customFormat="1" ht="16.5" customHeight="1">
      <c r="B216" s="113"/>
      <c r="C216" s="280" t="s">
        <v>339</v>
      </c>
      <c r="D216" s="280" t="s">
        <v>277</v>
      </c>
      <c r="E216" s="281" t="s">
        <v>1998</v>
      </c>
      <c r="F216" s="282" t="s">
        <v>1999</v>
      </c>
      <c r="G216" s="283" t="s">
        <v>876</v>
      </c>
      <c r="H216" s="284">
        <v>1</v>
      </c>
      <c r="I216" s="12"/>
      <c r="J216" s="285">
        <f>ROUND(I216*H216,2)</f>
        <v>0</v>
      </c>
      <c r="K216" s="282" t="s">
        <v>5</v>
      </c>
      <c r="L216" s="286"/>
      <c r="M216" s="287" t="s">
        <v>5</v>
      </c>
      <c r="N216" s="288" t="s">
        <v>44</v>
      </c>
      <c r="O216" s="114"/>
      <c r="P216" s="251">
        <f>O216*H216</f>
        <v>0</v>
      </c>
      <c r="Q216" s="251">
        <v>3.0000000000000001E-3</v>
      </c>
      <c r="R216" s="251">
        <f>Q216*H216</f>
        <v>3.0000000000000001E-3</v>
      </c>
      <c r="S216" s="251">
        <v>0</v>
      </c>
      <c r="T216" s="252">
        <f>S216*H216</f>
        <v>0</v>
      </c>
      <c r="AR216" s="97" t="s">
        <v>213</v>
      </c>
      <c r="AT216" s="97" t="s">
        <v>277</v>
      </c>
      <c r="AU216" s="97" t="s">
        <v>81</v>
      </c>
      <c r="AY216" s="97" t="s">
        <v>160</v>
      </c>
      <c r="BE216" s="253">
        <f>IF(N216="základní",J216,0)</f>
        <v>0</v>
      </c>
      <c r="BF216" s="253">
        <f>IF(N216="snížená",J216,0)</f>
        <v>0</v>
      </c>
      <c r="BG216" s="253">
        <f>IF(N216="zákl. přenesená",J216,0)</f>
        <v>0</v>
      </c>
      <c r="BH216" s="253">
        <f>IF(N216="sníž. přenesená",J216,0)</f>
        <v>0</v>
      </c>
      <c r="BI216" s="253">
        <f>IF(N216="nulová",J216,0)</f>
        <v>0</v>
      </c>
      <c r="BJ216" s="97" t="s">
        <v>77</v>
      </c>
      <c r="BK216" s="253">
        <f>ROUND(I216*H216,2)</f>
        <v>0</v>
      </c>
      <c r="BL216" s="97" t="s">
        <v>167</v>
      </c>
      <c r="BM216" s="97" t="s">
        <v>2000</v>
      </c>
    </row>
    <row r="217" spans="2:65" s="118" customFormat="1" ht="25.5" customHeight="1">
      <c r="B217" s="113"/>
      <c r="C217" s="243" t="s">
        <v>344</v>
      </c>
      <c r="D217" s="243" t="s">
        <v>162</v>
      </c>
      <c r="E217" s="244" t="s">
        <v>949</v>
      </c>
      <c r="F217" s="245" t="s">
        <v>950</v>
      </c>
      <c r="G217" s="246" t="s">
        <v>187</v>
      </c>
      <c r="H217" s="247">
        <v>4.5</v>
      </c>
      <c r="I217" s="8"/>
      <c r="J217" s="248">
        <f>ROUND(I217*H217,2)</f>
        <v>0</v>
      </c>
      <c r="K217" s="245" t="s">
        <v>188</v>
      </c>
      <c r="L217" s="113"/>
      <c r="M217" s="249" t="s">
        <v>5</v>
      </c>
      <c r="N217" s="250" t="s">
        <v>44</v>
      </c>
      <c r="O217" s="114"/>
      <c r="P217" s="251">
        <f>O217*H217</f>
        <v>0</v>
      </c>
      <c r="Q217" s="251">
        <v>0</v>
      </c>
      <c r="R217" s="251">
        <f>Q217*H217</f>
        <v>0</v>
      </c>
      <c r="S217" s="251">
        <v>0</v>
      </c>
      <c r="T217" s="252">
        <f>S217*H217</f>
        <v>0</v>
      </c>
      <c r="AR217" s="97" t="s">
        <v>167</v>
      </c>
      <c r="AT217" s="97" t="s">
        <v>162</v>
      </c>
      <c r="AU217" s="97" t="s">
        <v>81</v>
      </c>
      <c r="AY217" s="97" t="s">
        <v>160</v>
      </c>
      <c r="BE217" s="253">
        <f>IF(N217="základní",J217,0)</f>
        <v>0</v>
      </c>
      <c r="BF217" s="253">
        <f>IF(N217="snížená",J217,0)</f>
        <v>0</v>
      </c>
      <c r="BG217" s="253">
        <f>IF(N217="zákl. přenesená",J217,0)</f>
        <v>0</v>
      </c>
      <c r="BH217" s="253">
        <f>IF(N217="sníž. přenesená",J217,0)</f>
        <v>0</v>
      </c>
      <c r="BI217" s="253">
        <f>IF(N217="nulová",J217,0)</f>
        <v>0</v>
      </c>
      <c r="BJ217" s="97" t="s">
        <v>77</v>
      </c>
      <c r="BK217" s="253">
        <f>ROUND(I217*H217,2)</f>
        <v>0</v>
      </c>
      <c r="BL217" s="97" t="s">
        <v>167</v>
      </c>
      <c r="BM217" s="97" t="s">
        <v>2001</v>
      </c>
    </row>
    <row r="218" spans="2:65" s="265" customFormat="1">
      <c r="B218" s="264"/>
      <c r="D218" s="254" t="s">
        <v>171</v>
      </c>
      <c r="E218" s="266" t="s">
        <v>5</v>
      </c>
      <c r="F218" s="267" t="s">
        <v>2002</v>
      </c>
      <c r="H218" s="268">
        <v>4.5</v>
      </c>
      <c r="I218" s="10"/>
      <c r="L218" s="264"/>
      <c r="M218" s="269"/>
      <c r="N218" s="270"/>
      <c r="O218" s="270"/>
      <c r="P218" s="270"/>
      <c r="Q218" s="270"/>
      <c r="R218" s="270"/>
      <c r="S218" s="270"/>
      <c r="T218" s="271"/>
      <c r="AT218" s="266" t="s">
        <v>171</v>
      </c>
      <c r="AU218" s="266" t="s">
        <v>81</v>
      </c>
      <c r="AV218" s="265" t="s">
        <v>81</v>
      </c>
      <c r="AW218" s="265" t="s">
        <v>36</v>
      </c>
      <c r="AX218" s="265" t="s">
        <v>77</v>
      </c>
      <c r="AY218" s="266" t="s">
        <v>160</v>
      </c>
    </row>
    <row r="219" spans="2:65" s="118" customFormat="1" ht="16.5" customHeight="1">
      <c r="B219" s="113"/>
      <c r="C219" s="280" t="s">
        <v>350</v>
      </c>
      <c r="D219" s="280" t="s">
        <v>277</v>
      </c>
      <c r="E219" s="281" t="s">
        <v>953</v>
      </c>
      <c r="F219" s="282" t="s">
        <v>954</v>
      </c>
      <c r="G219" s="283" t="s">
        <v>187</v>
      </c>
      <c r="H219" s="284">
        <v>4.5</v>
      </c>
      <c r="I219" s="12"/>
      <c r="J219" s="285">
        <f>ROUND(I219*H219,2)</f>
        <v>0</v>
      </c>
      <c r="K219" s="282" t="s">
        <v>5</v>
      </c>
      <c r="L219" s="286"/>
      <c r="M219" s="287" t="s">
        <v>5</v>
      </c>
      <c r="N219" s="288" t="s">
        <v>44</v>
      </c>
      <c r="O219" s="114"/>
      <c r="P219" s="251">
        <f>O219*H219</f>
        <v>0</v>
      </c>
      <c r="Q219" s="251">
        <v>2.7999999999999998E-4</v>
      </c>
      <c r="R219" s="251">
        <f>Q219*H219</f>
        <v>1.2599999999999998E-3</v>
      </c>
      <c r="S219" s="251">
        <v>0</v>
      </c>
      <c r="T219" s="252">
        <f>S219*H219</f>
        <v>0</v>
      </c>
      <c r="AR219" s="97" t="s">
        <v>213</v>
      </c>
      <c r="AT219" s="97" t="s">
        <v>277</v>
      </c>
      <c r="AU219" s="97" t="s">
        <v>81</v>
      </c>
      <c r="AY219" s="97" t="s">
        <v>160</v>
      </c>
      <c r="BE219" s="253">
        <f>IF(N219="základní",J219,0)</f>
        <v>0</v>
      </c>
      <c r="BF219" s="253">
        <f>IF(N219="snížená",J219,0)</f>
        <v>0</v>
      </c>
      <c r="BG219" s="253">
        <f>IF(N219="zákl. přenesená",J219,0)</f>
        <v>0</v>
      </c>
      <c r="BH219" s="253">
        <f>IF(N219="sníž. přenesená",J219,0)</f>
        <v>0</v>
      </c>
      <c r="BI219" s="253">
        <f>IF(N219="nulová",J219,0)</f>
        <v>0</v>
      </c>
      <c r="BJ219" s="97" t="s">
        <v>77</v>
      </c>
      <c r="BK219" s="253">
        <f>ROUND(I219*H219,2)</f>
        <v>0</v>
      </c>
      <c r="BL219" s="97" t="s">
        <v>167</v>
      </c>
      <c r="BM219" s="97" t="s">
        <v>2003</v>
      </c>
    </row>
    <row r="220" spans="2:65" s="118" customFormat="1" ht="25.5" customHeight="1">
      <c r="B220" s="113"/>
      <c r="C220" s="243" t="s">
        <v>357</v>
      </c>
      <c r="D220" s="243" t="s">
        <v>162</v>
      </c>
      <c r="E220" s="244" t="s">
        <v>957</v>
      </c>
      <c r="F220" s="245" t="s">
        <v>958</v>
      </c>
      <c r="G220" s="246" t="s">
        <v>187</v>
      </c>
      <c r="H220" s="247">
        <v>1</v>
      </c>
      <c r="I220" s="8"/>
      <c r="J220" s="248">
        <f>ROUND(I220*H220,2)</f>
        <v>0</v>
      </c>
      <c r="K220" s="245" t="s">
        <v>188</v>
      </c>
      <c r="L220" s="113"/>
      <c r="M220" s="249" t="s">
        <v>5</v>
      </c>
      <c r="N220" s="250" t="s">
        <v>44</v>
      </c>
      <c r="O220" s="114"/>
      <c r="P220" s="251">
        <f>O220*H220</f>
        <v>0</v>
      </c>
      <c r="Q220" s="251">
        <v>0</v>
      </c>
      <c r="R220" s="251">
        <f>Q220*H220</f>
        <v>0</v>
      </c>
      <c r="S220" s="251">
        <v>0</v>
      </c>
      <c r="T220" s="252">
        <f>S220*H220</f>
        <v>0</v>
      </c>
      <c r="AR220" s="97" t="s">
        <v>167</v>
      </c>
      <c r="AT220" s="97" t="s">
        <v>162</v>
      </c>
      <c r="AU220" s="97" t="s">
        <v>81</v>
      </c>
      <c r="AY220" s="97" t="s">
        <v>160</v>
      </c>
      <c r="BE220" s="253">
        <f>IF(N220="základní",J220,0)</f>
        <v>0</v>
      </c>
      <c r="BF220" s="253">
        <f>IF(N220="snížená",J220,0)</f>
        <v>0</v>
      </c>
      <c r="BG220" s="253">
        <f>IF(N220="zákl. přenesená",J220,0)</f>
        <v>0</v>
      </c>
      <c r="BH220" s="253">
        <f>IF(N220="sníž. přenesená",J220,0)</f>
        <v>0</v>
      </c>
      <c r="BI220" s="253">
        <f>IF(N220="nulová",J220,0)</f>
        <v>0</v>
      </c>
      <c r="BJ220" s="97" t="s">
        <v>77</v>
      </c>
      <c r="BK220" s="253">
        <f>ROUND(I220*H220,2)</f>
        <v>0</v>
      </c>
      <c r="BL220" s="97" t="s">
        <v>167</v>
      </c>
      <c r="BM220" s="97" t="s">
        <v>2004</v>
      </c>
    </row>
    <row r="221" spans="2:65" s="258" customFormat="1">
      <c r="B221" s="257"/>
      <c r="D221" s="254" t="s">
        <v>171</v>
      </c>
      <c r="E221" s="259" t="s">
        <v>5</v>
      </c>
      <c r="F221" s="260" t="s">
        <v>960</v>
      </c>
      <c r="H221" s="259" t="s">
        <v>5</v>
      </c>
      <c r="I221" s="9"/>
      <c r="L221" s="257"/>
      <c r="M221" s="261"/>
      <c r="N221" s="262"/>
      <c r="O221" s="262"/>
      <c r="P221" s="262"/>
      <c r="Q221" s="262"/>
      <c r="R221" s="262"/>
      <c r="S221" s="262"/>
      <c r="T221" s="263"/>
      <c r="AT221" s="259" t="s">
        <v>171</v>
      </c>
      <c r="AU221" s="259" t="s">
        <v>81</v>
      </c>
      <c r="AV221" s="258" t="s">
        <v>77</v>
      </c>
      <c r="AW221" s="258" t="s">
        <v>36</v>
      </c>
      <c r="AX221" s="258" t="s">
        <v>73</v>
      </c>
      <c r="AY221" s="259" t="s">
        <v>160</v>
      </c>
    </row>
    <row r="222" spans="2:65" s="265" customFormat="1">
      <c r="B222" s="264"/>
      <c r="D222" s="254" t="s">
        <v>171</v>
      </c>
      <c r="E222" s="266" t="s">
        <v>5</v>
      </c>
      <c r="F222" s="267" t="s">
        <v>2005</v>
      </c>
      <c r="H222" s="268">
        <v>1</v>
      </c>
      <c r="I222" s="10"/>
      <c r="L222" s="264"/>
      <c r="M222" s="269"/>
      <c r="N222" s="270"/>
      <c r="O222" s="270"/>
      <c r="P222" s="270"/>
      <c r="Q222" s="270"/>
      <c r="R222" s="270"/>
      <c r="S222" s="270"/>
      <c r="T222" s="271"/>
      <c r="AT222" s="266" t="s">
        <v>171</v>
      </c>
      <c r="AU222" s="266" t="s">
        <v>81</v>
      </c>
      <c r="AV222" s="265" t="s">
        <v>81</v>
      </c>
      <c r="AW222" s="265" t="s">
        <v>36</v>
      </c>
      <c r="AX222" s="265" t="s">
        <v>77</v>
      </c>
      <c r="AY222" s="266" t="s">
        <v>160</v>
      </c>
    </row>
    <row r="223" spans="2:65" s="118" customFormat="1" ht="16.5" customHeight="1">
      <c r="B223" s="113"/>
      <c r="C223" s="280" t="s">
        <v>361</v>
      </c>
      <c r="D223" s="280" t="s">
        <v>277</v>
      </c>
      <c r="E223" s="281" t="s">
        <v>962</v>
      </c>
      <c r="F223" s="282" t="s">
        <v>963</v>
      </c>
      <c r="G223" s="283" t="s">
        <v>187</v>
      </c>
      <c r="H223" s="284">
        <v>1</v>
      </c>
      <c r="I223" s="12"/>
      <c r="J223" s="285">
        <f>ROUND(I223*H223,2)</f>
        <v>0</v>
      </c>
      <c r="K223" s="282" t="s">
        <v>188</v>
      </c>
      <c r="L223" s="286"/>
      <c r="M223" s="287" t="s">
        <v>5</v>
      </c>
      <c r="N223" s="288" t="s">
        <v>44</v>
      </c>
      <c r="O223" s="114"/>
      <c r="P223" s="251">
        <f>O223*H223</f>
        <v>0</v>
      </c>
      <c r="Q223" s="251">
        <v>1.5E-3</v>
      </c>
      <c r="R223" s="251">
        <f>Q223*H223</f>
        <v>1.5E-3</v>
      </c>
      <c r="S223" s="251">
        <v>0</v>
      </c>
      <c r="T223" s="252">
        <f>S223*H223</f>
        <v>0</v>
      </c>
      <c r="AR223" s="97" t="s">
        <v>213</v>
      </c>
      <c r="AT223" s="97" t="s">
        <v>277</v>
      </c>
      <c r="AU223" s="97" t="s">
        <v>81</v>
      </c>
      <c r="AY223" s="97" t="s">
        <v>160</v>
      </c>
      <c r="BE223" s="253">
        <f>IF(N223="základní",J223,0)</f>
        <v>0</v>
      </c>
      <c r="BF223" s="253">
        <f>IF(N223="snížená",J223,0)</f>
        <v>0</v>
      </c>
      <c r="BG223" s="253">
        <f>IF(N223="zákl. přenesená",J223,0)</f>
        <v>0</v>
      </c>
      <c r="BH223" s="253">
        <f>IF(N223="sníž. přenesená",J223,0)</f>
        <v>0</v>
      </c>
      <c r="BI223" s="253">
        <f>IF(N223="nulová",J223,0)</f>
        <v>0</v>
      </c>
      <c r="BJ223" s="97" t="s">
        <v>77</v>
      </c>
      <c r="BK223" s="253">
        <f>ROUND(I223*H223,2)</f>
        <v>0</v>
      </c>
      <c r="BL223" s="97" t="s">
        <v>167</v>
      </c>
      <c r="BM223" s="97" t="s">
        <v>2006</v>
      </c>
    </row>
    <row r="224" spans="2:65" s="118" customFormat="1" ht="16.5" customHeight="1">
      <c r="B224" s="113"/>
      <c r="C224" s="243" t="s">
        <v>365</v>
      </c>
      <c r="D224" s="243" t="s">
        <v>162</v>
      </c>
      <c r="E224" s="244" t="s">
        <v>965</v>
      </c>
      <c r="F224" s="245" t="s">
        <v>966</v>
      </c>
      <c r="G224" s="246" t="s">
        <v>353</v>
      </c>
      <c r="H224" s="247">
        <v>1</v>
      </c>
      <c r="I224" s="8"/>
      <c r="J224" s="248">
        <f>ROUND(I224*H224,2)</f>
        <v>0</v>
      </c>
      <c r="K224" s="245" t="s">
        <v>188</v>
      </c>
      <c r="L224" s="113"/>
      <c r="M224" s="249" t="s">
        <v>5</v>
      </c>
      <c r="N224" s="250" t="s">
        <v>44</v>
      </c>
      <c r="O224" s="114"/>
      <c r="P224" s="251">
        <f>O224*H224</f>
        <v>0</v>
      </c>
      <c r="Q224" s="251">
        <v>2.0000000000000002E-5</v>
      </c>
      <c r="R224" s="251">
        <f>Q224*H224</f>
        <v>2.0000000000000002E-5</v>
      </c>
      <c r="S224" s="251">
        <v>0</v>
      </c>
      <c r="T224" s="252">
        <f>S224*H224</f>
        <v>0</v>
      </c>
      <c r="AR224" s="97" t="s">
        <v>167</v>
      </c>
      <c r="AT224" s="97" t="s">
        <v>162</v>
      </c>
      <c r="AU224" s="97" t="s">
        <v>81</v>
      </c>
      <c r="AY224" s="97" t="s">
        <v>160</v>
      </c>
      <c r="BE224" s="253">
        <f>IF(N224="základní",J224,0)</f>
        <v>0</v>
      </c>
      <c r="BF224" s="253">
        <f>IF(N224="snížená",J224,0)</f>
        <v>0</v>
      </c>
      <c r="BG224" s="253">
        <f>IF(N224="zákl. přenesená",J224,0)</f>
        <v>0</v>
      </c>
      <c r="BH224" s="253">
        <f>IF(N224="sníž. přenesená",J224,0)</f>
        <v>0</v>
      </c>
      <c r="BI224" s="253">
        <f>IF(N224="nulová",J224,0)</f>
        <v>0</v>
      </c>
      <c r="BJ224" s="97" t="s">
        <v>77</v>
      </c>
      <c r="BK224" s="253">
        <f>ROUND(I224*H224,2)</f>
        <v>0</v>
      </c>
      <c r="BL224" s="97" t="s">
        <v>167</v>
      </c>
      <c r="BM224" s="97" t="s">
        <v>2007</v>
      </c>
    </row>
    <row r="225" spans="2:65" s="258" customFormat="1">
      <c r="B225" s="257"/>
      <c r="D225" s="254" t="s">
        <v>171</v>
      </c>
      <c r="E225" s="259" t="s">
        <v>5</v>
      </c>
      <c r="F225" s="260" t="s">
        <v>960</v>
      </c>
      <c r="H225" s="259" t="s">
        <v>5</v>
      </c>
      <c r="I225" s="9"/>
      <c r="L225" s="257"/>
      <c r="M225" s="261"/>
      <c r="N225" s="262"/>
      <c r="O225" s="262"/>
      <c r="P225" s="262"/>
      <c r="Q225" s="262"/>
      <c r="R225" s="262"/>
      <c r="S225" s="262"/>
      <c r="T225" s="263"/>
      <c r="AT225" s="259" t="s">
        <v>171</v>
      </c>
      <c r="AU225" s="259" t="s">
        <v>81</v>
      </c>
      <c r="AV225" s="258" t="s">
        <v>77</v>
      </c>
      <c r="AW225" s="258" t="s">
        <v>36</v>
      </c>
      <c r="AX225" s="258" t="s">
        <v>73</v>
      </c>
      <c r="AY225" s="259" t="s">
        <v>160</v>
      </c>
    </row>
    <row r="226" spans="2:65" s="265" customFormat="1">
      <c r="B226" s="264"/>
      <c r="D226" s="254" t="s">
        <v>171</v>
      </c>
      <c r="E226" s="266" t="s">
        <v>5</v>
      </c>
      <c r="F226" s="267" t="s">
        <v>77</v>
      </c>
      <c r="H226" s="268">
        <v>1</v>
      </c>
      <c r="I226" s="10"/>
      <c r="L226" s="264"/>
      <c r="M226" s="269"/>
      <c r="N226" s="270"/>
      <c r="O226" s="270"/>
      <c r="P226" s="270"/>
      <c r="Q226" s="270"/>
      <c r="R226" s="270"/>
      <c r="S226" s="270"/>
      <c r="T226" s="271"/>
      <c r="AT226" s="266" t="s">
        <v>171</v>
      </c>
      <c r="AU226" s="266" t="s">
        <v>81</v>
      </c>
      <c r="AV226" s="265" t="s">
        <v>81</v>
      </c>
      <c r="AW226" s="265" t="s">
        <v>36</v>
      </c>
      <c r="AX226" s="265" t="s">
        <v>77</v>
      </c>
      <c r="AY226" s="266" t="s">
        <v>160</v>
      </c>
    </row>
    <row r="227" spans="2:65" s="118" customFormat="1" ht="16.5" customHeight="1">
      <c r="B227" s="113"/>
      <c r="C227" s="280" t="s">
        <v>374</v>
      </c>
      <c r="D227" s="280" t="s">
        <v>277</v>
      </c>
      <c r="E227" s="281" t="s">
        <v>968</v>
      </c>
      <c r="F227" s="304" t="s">
        <v>969</v>
      </c>
      <c r="G227" s="283" t="s">
        <v>353</v>
      </c>
      <c r="H227" s="284">
        <v>1</v>
      </c>
      <c r="I227" s="12"/>
      <c r="J227" s="285">
        <f>ROUND(I227*H227,2)</f>
        <v>0</v>
      </c>
      <c r="K227" s="282" t="s">
        <v>5</v>
      </c>
      <c r="L227" s="286"/>
      <c r="M227" s="287" t="s">
        <v>5</v>
      </c>
      <c r="N227" s="288" t="s">
        <v>44</v>
      </c>
      <c r="O227" s="114"/>
      <c r="P227" s="251">
        <f>O227*H227</f>
        <v>0</v>
      </c>
      <c r="Q227" s="251">
        <v>3.64E-3</v>
      </c>
      <c r="R227" s="251">
        <f>Q227*H227</f>
        <v>3.64E-3</v>
      </c>
      <c r="S227" s="251">
        <v>0</v>
      </c>
      <c r="T227" s="252">
        <f>S227*H227</f>
        <v>0</v>
      </c>
      <c r="AR227" s="97" t="s">
        <v>213</v>
      </c>
      <c r="AT227" s="97" t="s">
        <v>277</v>
      </c>
      <c r="AU227" s="97" t="s">
        <v>81</v>
      </c>
      <c r="AY227" s="97" t="s">
        <v>160</v>
      </c>
      <c r="BE227" s="253">
        <f>IF(N227="základní",J227,0)</f>
        <v>0</v>
      </c>
      <c r="BF227" s="253">
        <f>IF(N227="snížená",J227,0)</f>
        <v>0</v>
      </c>
      <c r="BG227" s="253">
        <f>IF(N227="zákl. přenesená",J227,0)</f>
        <v>0</v>
      </c>
      <c r="BH227" s="253">
        <f>IF(N227="sníž. přenesená",J227,0)</f>
        <v>0</v>
      </c>
      <c r="BI227" s="253">
        <f>IF(N227="nulová",J227,0)</f>
        <v>0</v>
      </c>
      <c r="BJ227" s="97" t="s">
        <v>77</v>
      </c>
      <c r="BK227" s="253">
        <f>ROUND(I227*H227,2)</f>
        <v>0</v>
      </c>
      <c r="BL227" s="97" t="s">
        <v>167</v>
      </c>
      <c r="BM227" s="97" t="s">
        <v>2008</v>
      </c>
    </row>
    <row r="228" spans="2:65" s="118" customFormat="1" ht="16.5" customHeight="1">
      <c r="B228" s="113"/>
      <c r="C228" s="280" t="s">
        <v>380</v>
      </c>
      <c r="D228" s="280" t="s">
        <v>277</v>
      </c>
      <c r="E228" s="281" t="s">
        <v>971</v>
      </c>
      <c r="F228" s="304" t="s">
        <v>972</v>
      </c>
      <c r="G228" s="283" t="s">
        <v>876</v>
      </c>
      <c r="H228" s="284">
        <v>1</v>
      </c>
      <c r="I228" s="12"/>
      <c r="J228" s="285">
        <f>ROUND(I228*H228,2)</f>
        <v>0</v>
      </c>
      <c r="K228" s="282" t="s">
        <v>5</v>
      </c>
      <c r="L228" s="286"/>
      <c r="M228" s="287" t="s">
        <v>5</v>
      </c>
      <c r="N228" s="288" t="s">
        <v>44</v>
      </c>
      <c r="O228" s="114"/>
      <c r="P228" s="251">
        <f>O228*H228</f>
        <v>0</v>
      </c>
      <c r="Q228" s="251">
        <v>3.3E-3</v>
      </c>
      <c r="R228" s="251">
        <f>Q228*H228</f>
        <v>3.3E-3</v>
      </c>
      <c r="S228" s="251">
        <v>0</v>
      </c>
      <c r="T228" s="252">
        <f>S228*H228</f>
        <v>0</v>
      </c>
      <c r="AR228" s="97" t="s">
        <v>213</v>
      </c>
      <c r="AT228" s="97" t="s">
        <v>277</v>
      </c>
      <c r="AU228" s="97" t="s">
        <v>81</v>
      </c>
      <c r="AY228" s="97" t="s">
        <v>160</v>
      </c>
      <c r="BE228" s="253">
        <f>IF(N228="základní",J228,0)</f>
        <v>0</v>
      </c>
      <c r="BF228" s="253">
        <f>IF(N228="snížená",J228,0)</f>
        <v>0</v>
      </c>
      <c r="BG228" s="253">
        <f>IF(N228="zákl. přenesená",J228,0)</f>
        <v>0</v>
      </c>
      <c r="BH228" s="253">
        <f>IF(N228="sníž. přenesená",J228,0)</f>
        <v>0</v>
      </c>
      <c r="BI228" s="253">
        <f>IF(N228="nulová",J228,0)</f>
        <v>0</v>
      </c>
      <c r="BJ228" s="97" t="s">
        <v>77</v>
      </c>
      <c r="BK228" s="253">
        <f>ROUND(I228*H228,2)</f>
        <v>0</v>
      </c>
      <c r="BL228" s="97" t="s">
        <v>167</v>
      </c>
      <c r="BM228" s="97" t="s">
        <v>2009</v>
      </c>
    </row>
    <row r="229" spans="2:65" s="118" customFormat="1" ht="16.5" customHeight="1">
      <c r="B229" s="113"/>
      <c r="C229" s="243" t="s">
        <v>386</v>
      </c>
      <c r="D229" s="243" t="s">
        <v>162</v>
      </c>
      <c r="E229" s="244" t="s">
        <v>974</v>
      </c>
      <c r="F229" s="245" t="s">
        <v>975</v>
      </c>
      <c r="G229" s="246" t="s">
        <v>353</v>
      </c>
      <c r="H229" s="247">
        <v>1</v>
      </c>
      <c r="I229" s="8"/>
      <c r="J229" s="248">
        <f>ROUND(I229*H229,2)</f>
        <v>0</v>
      </c>
      <c r="K229" s="245" t="s">
        <v>5</v>
      </c>
      <c r="L229" s="113"/>
      <c r="M229" s="249" t="s">
        <v>5</v>
      </c>
      <c r="N229" s="250" t="s">
        <v>44</v>
      </c>
      <c r="O229" s="114"/>
      <c r="P229" s="251">
        <f>O229*H229</f>
        <v>0</v>
      </c>
      <c r="Q229" s="251">
        <v>2.0000000000000002E-5</v>
      </c>
      <c r="R229" s="251">
        <f>Q229*H229</f>
        <v>2.0000000000000002E-5</v>
      </c>
      <c r="S229" s="251">
        <v>0</v>
      </c>
      <c r="T229" s="252">
        <f>S229*H229</f>
        <v>0</v>
      </c>
      <c r="AR229" s="97" t="s">
        <v>167</v>
      </c>
      <c r="AT229" s="97" t="s">
        <v>162</v>
      </c>
      <c r="AU229" s="97" t="s">
        <v>81</v>
      </c>
      <c r="AY229" s="97" t="s">
        <v>160</v>
      </c>
      <c r="BE229" s="253">
        <f>IF(N229="základní",J229,0)</f>
        <v>0</v>
      </c>
      <c r="BF229" s="253">
        <f>IF(N229="snížená",J229,0)</f>
        <v>0</v>
      </c>
      <c r="BG229" s="253">
        <f>IF(N229="zákl. přenesená",J229,0)</f>
        <v>0</v>
      </c>
      <c r="BH229" s="253">
        <f>IF(N229="sníž. přenesená",J229,0)</f>
        <v>0</v>
      </c>
      <c r="BI229" s="253">
        <f>IF(N229="nulová",J229,0)</f>
        <v>0</v>
      </c>
      <c r="BJ229" s="97" t="s">
        <v>77</v>
      </c>
      <c r="BK229" s="253">
        <f>ROUND(I229*H229,2)</f>
        <v>0</v>
      </c>
      <c r="BL229" s="97" t="s">
        <v>167</v>
      </c>
      <c r="BM229" s="97" t="s">
        <v>2010</v>
      </c>
    </row>
    <row r="230" spans="2:65" s="118" customFormat="1" ht="16.5" customHeight="1">
      <c r="B230" s="113"/>
      <c r="C230" s="280" t="s">
        <v>392</v>
      </c>
      <c r="D230" s="280" t="s">
        <v>277</v>
      </c>
      <c r="E230" s="281" t="s">
        <v>977</v>
      </c>
      <c r="F230" s="282" t="s">
        <v>978</v>
      </c>
      <c r="G230" s="283" t="s">
        <v>979</v>
      </c>
      <c r="H230" s="284">
        <v>1</v>
      </c>
      <c r="I230" s="12"/>
      <c r="J230" s="285">
        <f>ROUND(I230*H230,2)</f>
        <v>0</v>
      </c>
      <c r="K230" s="282" t="s">
        <v>5</v>
      </c>
      <c r="L230" s="286"/>
      <c r="M230" s="287" t="s">
        <v>5</v>
      </c>
      <c r="N230" s="288" t="s">
        <v>44</v>
      </c>
      <c r="O230" s="114"/>
      <c r="P230" s="251">
        <f>O230*H230</f>
        <v>0</v>
      </c>
      <c r="Q230" s="251">
        <v>4.2999999999999999E-4</v>
      </c>
      <c r="R230" s="251">
        <f>Q230*H230</f>
        <v>4.2999999999999999E-4</v>
      </c>
      <c r="S230" s="251">
        <v>0</v>
      </c>
      <c r="T230" s="252">
        <f>S230*H230</f>
        <v>0</v>
      </c>
      <c r="AR230" s="97" t="s">
        <v>213</v>
      </c>
      <c r="AT230" s="97" t="s">
        <v>277</v>
      </c>
      <c r="AU230" s="97" t="s">
        <v>81</v>
      </c>
      <c r="AY230" s="97" t="s">
        <v>160</v>
      </c>
      <c r="BE230" s="253">
        <f>IF(N230="základní",J230,0)</f>
        <v>0</v>
      </c>
      <c r="BF230" s="253">
        <f>IF(N230="snížená",J230,0)</f>
        <v>0</v>
      </c>
      <c r="BG230" s="253">
        <f>IF(N230="zákl. přenesená",J230,0)</f>
        <v>0</v>
      </c>
      <c r="BH230" s="253">
        <f>IF(N230="sníž. přenesená",J230,0)</f>
        <v>0</v>
      </c>
      <c r="BI230" s="253">
        <f>IF(N230="nulová",J230,0)</f>
        <v>0</v>
      </c>
      <c r="BJ230" s="97" t="s">
        <v>77</v>
      </c>
      <c r="BK230" s="253">
        <f>ROUND(I230*H230,2)</f>
        <v>0</v>
      </c>
      <c r="BL230" s="97" t="s">
        <v>167</v>
      </c>
      <c r="BM230" s="97" t="s">
        <v>2011</v>
      </c>
    </row>
    <row r="231" spans="2:65" s="118" customFormat="1" ht="25.5" customHeight="1">
      <c r="B231" s="113"/>
      <c r="C231" s="243" t="s">
        <v>397</v>
      </c>
      <c r="D231" s="243" t="s">
        <v>162</v>
      </c>
      <c r="E231" s="244" t="s">
        <v>981</v>
      </c>
      <c r="F231" s="245" t="s">
        <v>982</v>
      </c>
      <c r="G231" s="246" t="s">
        <v>353</v>
      </c>
      <c r="H231" s="247">
        <v>1</v>
      </c>
      <c r="I231" s="8"/>
      <c r="J231" s="248">
        <f>ROUND(I231*H231,2)</f>
        <v>0</v>
      </c>
      <c r="K231" s="245" t="s">
        <v>188</v>
      </c>
      <c r="L231" s="113"/>
      <c r="M231" s="249" t="s">
        <v>5</v>
      </c>
      <c r="N231" s="250" t="s">
        <v>44</v>
      </c>
      <c r="O231" s="114"/>
      <c r="P231" s="251">
        <f>O231*H231</f>
        <v>0</v>
      </c>
      <c r="Q231" s="251">
        <v>0</v>
      </c>
      <c r="R231" s="251">
        <f>Q231*H231</f>
        <v>0</v>
      </c>
      <c r="S231" s="251">
        <v>7.6800000000000002E-3</v>
      </c>
      <c r="T231" s="252">
        <f>S231*H231</f>
        <v>7.6800000000000002E-3</v>
      </c>
      <c r="AR231" s="97" t="s">
        <v>167</v>
      </c>
      <c r="AT231" s="97" t="s">
        <v>162</v>
      </c>
      <c r="AU231" s="97" t="s">
        <v>81</v>
      </c>
      <c r="AY231" s="97" t="s">
        <v>160</v>
      </c>
      <c r="BE231" s="253">
        <f>IF(N231="základní",J231,0)</f>
        <v>0</v>
      </c>
      <c r="BF231" s="253">
        <f>IF(N231="snížená",J231,0)</f>
        <v>0</v>
      </c>
      <c r="BG231" s="253">
        <f>IF(N231="zákl. přenesená",J231,0)</f>
        <v>0</v>
      </c>
      <c r="BH231" s="253">
        <f>IF(N231="sníž. přenesená",J231,0)</f>
        <v>0</v>
      </c>
      <c r="BI231" s="253">
        <f>IF(N231="nulová",J231,0)</f>
        <v>0</v>
      </c>
      <c r="BJ231" s="97" t="s">
        <v>77</v>
      </c>
      <c r="BK231" s="253">
        <f>ROUND(I231*H231,2)</f>
        <v>0</v>
      </c>
      <c r="BL231" s="97" t="s">
        <v>167</v>
      </c>
      <c r="BM231" s="97" t="s">
        <v>2012</v>
      </c>
    </row>
    <row r="232" spans="2:65" s="258" customFormat="1">
      <c r="B232" s="257"/>
      <c r="D232" s="254" t="s">
        <v>171</v>
      </c>
      <c r="E232" s="259" t="s">
        <v>5</v>
      </c>
      <c r="F232" s="260" t="s">
        <v>984</v>
      </c>
      <c r="H232" s="259" t="s">
        <v>5</v>
      </c>
      <c r="I232" s="9"/>
      <c r="L232" s="257"/>
      <c r="M232" s="261"/>
      <c r="N232" s="262"/>
      <c r="O232" s="262"/>
      <c r="P232" s="262"/>
      <c r="Q232" s="262"/>
      <c r="R232" s="262"/>
      <c r="S232" s="262"/>
      <c r="T232" s="263"/>
      <c r="AT232" s="259" t="s">
        <v>171</v>
      </c>
      <c r="AU232" s="259" t="s">
        <v>81</v>
      </c>
      <c r="AV232" s="258" t="s">
        <v>77</v>
      </c>
      <c r="AW232" s="258" t="s">
        <v>36</v>
      </c>
      <c r="AX232" s="258" t="s">
        <v>73</v>
      </c>
      <c r="AY232" s="259" t="s">
        <v>160</v>
      </c>
    </row>
    <row r="233" spans="2:65" s="265" customFormat="1">
      <c r="B233" s="264"/>
      <c r="D233" s="254" t="s">
        <v>171</v>
      </c>
      <c r="E233" s="266" t="s">
        <v>5</v>
      </c>
      <c r="F233" s="267" t="s">
        <v>77</v>
      </c>
      <c r="H233" s="268">
        <v>1</v>
      </c>
      <c r="I233" s="10"/>
      <c r="L233" s="264"/>
      <c r="M233" s="269"/>
      <c r="N233" s="270"/>
      <c r="O233" s="270"/>
      <c r="P233" s="270"/>
      <c r="Q233" s="270"/>
      <c r="R233" s="270"/>
      <c r="S233" s="270"/>
      <c r="T233" s="271"/>
      <c r="AT233" s="266" t="s">
        <v>171</v>
      </c>
      <c r="AU233" s="266" t="s">
        <v>81</v>
      </c>
      <c r="AV233" s="265" t="s">
        <v>81</v>
      </c>
      <c r="AW233" s="265" t="s">
        <v>36</v>
      </c>
      <c r="AX233" s="265" t="s">
        <v>77</v>
      </c>
      <c r="AY233" s="266" t="s">
        <v>160</v>
      </c>
    </row>
    <row r="234" spans="2:65" s="118" customFormat="1" ht="38.25" customHeight="1">
      <c r="B234" s="113"/>
      <c r="C234" s="243" t="s">
        <v>401</v>
      </c>
      <c r="D234" s="243" t="s">
        <v>162</v>
      </c>
      <c r="E234" s="244" t="s">
        <v>1779</v>
      </c>
      <c r="F234" s="245" t="s">
        <v>1780</v>
      </c>
      <c r="G234" s="246" t="s">
        <v>353</v>
      </c>
      <c r="H234" s="247">
        <v>1</v>
      </c>
      <c r="I234" s="8"/>
      <c r="J234" s="248">
        <f>ROUND(I234*H234,2)</f>
        <v>0</v>
      </c>
      <c r="K234" s="245" t="s">
        <v>188</v>
      </c>
      <c r="L234" s="113"/>
      <c r="M234" s="249" t="s">
        <v>5</v>
      </c>
      <c r="N234" s="250" t="s">
        <v>44</v>
      </c>
      <c r="O234" s="114"/>
      <c r="P234" s="251">
        <f>O234*H234</f>
        <v>0</v>
      </c>
      <c r="Q234" s="251">
        <v>8.5999999999999998E-4</v>
      </c>
      <c r="R234" s="251">
        <f>Q234*H234</f>
        <v>8.5999999999999998E-4</v>
      </c>
      <c r="S234" s="251">
        <v>0</v>
      </c>
      <c r="T234" s="252">
        <f>S234*H234</f>
        <v>0</v>
      </c>
      <c r="AR234" s="97" t="s">
        <v>167</v>
      </c>
      <c r="AT234" s="97" t="s">
        <v>162</v>
      </c>
      <c r="AU234" s="97" t="s">
        <v>81</v>
      </c>
      <c r="AY234" s="97" t="s">
        <v>160</v>
      </c>
      <c r="BE234" s="253">
        <f>IF(N234="základní",J234,0)</f>
        <v>0</v>
      </c>
      <c r="BF234" s="253">
        <f>IF(N234="snížená",J234,0)</f>
        <v>0</v>
      </c>
      <c r="BG234" s="253">
        <f>IF(N234="zákl. přenesená",J234,0)</f>
        <v>0</v>
      </c>
      <c r="BH234" s="253">
        <f>IF(N234="sníž. přenesená",J234,0)</f>
        <v>0</v>
      </c>
      <c r="BI234" s="253">
        <f>IF(N234="nulová",J234,0)</f>
        <v>0</v>
      </c>
      <c r="BJ234" s="97" t="s">
        <v>77</v>
      </c>
      <c r="BK234" s="253">
        <f>ROUND(I234*H234,2)</f>
        <v>0</v>
      </c>
      <c r="BL234" s="97" t="s">
        <v>167</v>
      </c>
      <c r="BM234" s="97" t="s">
        <v>2013</v>
      </c>
    </row>
    <row r="235" spans="2:65" s="265" customFormat="1">
      <c r="B235" s="264"/>
      <c r="D235" s="254" t="s">
        <v>171</v>
      </c>
      <c r="E235" s="266" t="s">
        <v>5</v>
      </c>
      <c r="F235" s="267" t="s">
        <v>77</v>
      </c>
      <c r="H235" s="268">
        <v>1</v>
      </c>
      <c r="I235" s="10"/>
      <c r="L235" s="264"/>
      <c r="M235" s="269"/>
      <c r="N235" s="270"/>
      <c r="O235" s="270"/>
      <c r="P235" s="270"/>
      <c r="Q235" s="270"/>
      <c r="R235" s="270"/>
      <c r="S235" s="270"/>
      <c r="T235" s="271"/>
      <c r="AT235" s="266" t="s">
        <v>171</v>
      </c>
      <c r="AU235" s="266" t="s">
        <v>81</v>
      </c>
      <c r="AV235" s="265" t="s">
        <v>81</v>
      </c>
      <c r="AW235" s="265" t="s">
        <v>36</v>
      </c>
      <c r="AX235" s="265" t="s">
        <v>77</v>
      </c>
      <c r="AY235" s="266" t="s">
        <v>160</v>
      </c>
    </row>
    <row r="236" spans="2:65" s="118" customFormat="1" ht="16.5" customHeight="1">
      <c r="B236" s="113"/>
      <c r="C236" s="280" t="s">
        <v>405</v>
      </c>
      <c r="D236" s="280" t="s">
        <v>277</v>
      </c>
      <c r="E236" s="281" t="s">
        <v>1785</v>
      </c>
      <c r="F236" s="304" t="s">
        <v>1786</v>
      </c>
      <c r="G236" s="283" t="s">
        <v>876</v>
      </c>
      <c r="H236" s="284">
        <v>1</v>
      </c>
      <c r="I236" s="12"/>
      <c r="J236" s="285">
        <f>ROUND(I236*H236,2)</f>
        <v>0</v>
      </c>
      <c r="K236" s="282" t="s">
        <v>5</v>
      </c>
      <c r="L236" s="286"/>
      <c r="M236" s="287" t="s">
        <v>5</v>
      </c>
      <c r="N236" s="288" t="s">
        <v>44</v>
      </c>
      <c r="O236" s="114"/>
      <c r="P236" s="251">
        <f>O236*H236</f>
        <v>0</v>
      </c>
      <c r="Q236" s="251">
        <v>6.5399999999999998E-3</v>
      </c>
      <c r="R236" s="251">
        <f>Q236*H236</f>
        <v>6.5399999999999998E-3</v>
      </c>
      <c r="S236" s="251">
        <v>0</v>
      </c>
      <c r="T236" s="252">
        <f>S236*H236</f>
        <v>0</v>
      </c>
      <c r="AR236" s="97" t="s">
        <v>213</v>
      </c>
      <c r="AT236" s="97" t="s">
        <v>277</v>
      </c>
      <c r="AU236" s="97" t="s">
        <v>81</v>
      </c>
      <c r="AY236" s="97" t="s">
        <v>160</v>
      </c>
      <c r="BE236" s="253">
        <f>IF(N236="základní",J236,0)</f>
        <v>0</v>
      </c>
      <c r="BF236" s="253">
        <f>IF(N236="snížená",J236,0)</f>
        <v>0</v>
      </c>
      <c r="BG236" s="253">
        <f>IF(N236="zákl. přenesená",J236,0)</f>
        <v>0</v>
      </c>
      <c r="BH236" s="253">
        <f>IF(N236="sníž. přenesená",J236,0)</f>
        <v>0</v>
      </c>
      <c r="BI236" s="253">
        <f>IF(N236="nulová",J236,0)</f>
        <v>0</v>
      </c>
      <c r="BJ236" s="97" t="s">
        <v>77</v>
      </c>
      <c r="BK236" s="253">
        <f>ROUND(I236*H236,2)</f>
        <v>0</v>
      </c>
      <c r="BL236" s="97" t="s">
        <v>167</v>
      </c>
      <c r="BM236" s="97" t="s">
        <v>2014</v>
      </c>
    </row>
    <row r="237" spans="2:65" s="118" customFormat="1" ht="16.5" customHeight="1">
      <c r="B237" s="113"/>
      <c r="C237" s="280" t="s">
        <v>409</v>
      </c>
      <c r="D237" s="280" t="s">
        <v>277</v>
      </c>
      <c r="E237" s="281" t="s">
        <v>1782</v>
      </c>
      <c r="F237" s="304" t="s">
        <v>1783</v>
      </c>
      <c r="G237" s="283" t="s">
        <v>876</v>
      </c>
      <c r="H237" s="284">
        <v>1</v>
      </c>
      <c r="I237" s="12"/>
      <c r="J237" s="285">
        <f>ROUND(I237*H237,2)</f>
        <v>0</v>
      </c>
      <c r="K237" s="282" t="s">
        <v>5</v>
      </c>
      <c r="L237" s="286"/>
      <c r="M237" s="287" t="s">
        <v>5</v>
      </c>
      <c r="N237" s="288" t="s">
        <v>44</v>
      </c>
      <c r="O237" s="114"/>
      <c r="P237" s="251">
        <f>O237*H237</f>
        <v>0</v>
      </c>
      <c r="Q237" s="251">
        <v>1.47E-2</v>
      </c>
      <c r="R237" s="251">
        <f>Q237*H237</f>
        <v>1.47E-2</v>
      </c>
      <c r="S237" s="251">
        <v>0</v>
      </c>
      <c r="T237" s="252">
        <f>S237*H237</f>
        <v>0</v>
      </c>
      <c r="AR237" s="97" t="s">
        <v>213</v>
      </c>
      <c r="AT237" s="97" t="s">
        <v>277</v>
      </c>
      <c r="AU237" s="97" t="s">
        <v>81</v>
      </c>
      <c r="AY237" s="97" t="s">
        <v>160</v>
      </c>
      <c r="BE237" s="253">
        <f>IF(N237="základní",J237,0)</f>
        <v>0</v>
      </c>
      <c r="BF237" s="253">
        <f>IF(N237="snížená",J237,0)</f>
        <v>0</v>
      </c>
      <c r="BG237" s="253">
        <f>IF(N237="zákl. přenesená",J237,0)</f>
        <v>0</v>
      </c>
      <c r="BH237" s="253">
        <f>IF(N237="sníž. přenesená",J237,0)</f>
        <v>0</v>
      </c>
      <c r="BI237" s="253">
        <f>IF(N237="nulová",J237,0)</f>
        <v>0</v>
      </c>
      <c r="BJ237" s="97" t="s">
        <v>77</v>
      </c>
      <c r="BK237" s="253">
        <f>ROUND(I237*H237,2)</f>
        <v>0</v>
      </c>
      <c r="BL237" s="97" t="s">
        <v>167</v>
      </c>
      <c r="BM237" s="97" t="s">
        <v>2015</v>
      </c>
    </row>
    <row r="238" spans="2:65" s="118" customFormat="1" ht="25.5" customHeight="1">
      <c r="B238" s="113"/>
      <c r="C238" s="243" t="s">
        <v>415</v>
      </c>
      <c r="D238" s="243" t="s">
        <v>162</v>
      </c>
      <c r="E238" s="244" t="s">
        <v>1796</v>
      </c>
      <c r="F238" s="245" t="s">
        <v>1797</v>
      </c>
      <c r="G238" s="246" t="s">
        <v>353</v>
      </c>
      <c r="H238" s="247">
        <v>1</v>
      </c>
      <c r="I238" s="8"/>
      <c r="J238" s="248">
        <f>ROUND(I238*H238,2)</f>
        <v>0</v>
      </c>
      <c r="K238" s="245" t="s">
        <v>188</v>
      </c>
      <c r="L238" s="113"/>
      <c r="M238" s="249" t="s">
        <v>5</v>
      </c>
      <c r="N238" s="250" t="s">
        <v>44</v>
      </c>
      <c r="O238" s="114"/>
      <c r="P238" s="251">
        <f>O238*H238</f>
        <v>0</v>
      </c>
      <c r="Q238" s="251">
        <v>3.4000000000000002E-4</v>
      </c>
      <c r="R238" s="251">
        <f>Q238*H238</f>
        <v>3.4000000000000002E-4</v>
      </c>
      <c r="S238" s="251">
        <v>0</v>
      </c>
      <c r="T238" s="252">
        <f>S238*H238</f>
        <v>0</v>
      </c>
      <c r="AR238" s="97" t="s">
        <v>167</v>
      </c>
      <c r="AT238" s="97" t="s">
        <v>162</v>
      </c>
      <c r="AU238" s="97" t="s">
        <v>81</v>
      </c>
      <c r="AY238" s="97" t="s">
        <v>160</v>
      </c>
      <c r="BE238" s="253">
        <f>IF(N238="základní",J238,0)</f>
        <v>0</v>
      </c>
      <c r="BF238" s="253">
        <f>IF(N238="snížená",J238,0)</f>
        <v>0</v>
      </c>
      <c r="BG238" s="253">
        <f>IF(N238="zákl. přenesená",J238,0)</f>
        <v>0</v>
      </c>
      <c r="BH238" s="253">
        <f>IF(N238="sníž. přenesená",J238,0)</f>
        <v>0</v>
      </c>
      <c r="BI238" s="253">
        <f>IF(N238="nulová",J238,0)</f>
        <v>0</v>
      </c>
      <c r="BJ238" s="97" t="s">
        <v>77</v>
      </c>
      <c r="BK238" s="253">
        <f>ROUND(I238*H238,2)</f>
        <v>0</v>
      </c>
      <c r="BL238" s="97" t="s">
        <v>167</v>
      </c>
      <c r="BM238" s="97" t="s">
        <v>2016</v>
      </c>
    </row>
    <row r="239" spans="2:65" s="265" customFormat="1">
      <c r="B239" s="264"/>
      <c r="D239" s="254" t="s">
        <v>171</v>
      </c>
      <c r="E239" s="266" t="s">
        <v>5</v>
      </c>
      <c r="F239" s="267" t="s">
        <v>77</v>
      </c>
      <c r="H239" s="268">
        <v>1</v>
      </c>
      <c r="I239" s="10"/>
      <c r="L239" s="264"/>
      <c r="M239" s="269"/>
      <c r="N239" s="270"/>
      <c r="O239" s="270"/>
      <c r="P239" s="270"/>
      <c r="Q239" s="270"/>
      <c r="R239" s="270"/>
      <c r="S239" s="270"/>
      <c r="T239" s="271"/>
      <c r="AT239" s="266" t="s">
        <v>171</v>
      </c>
      <c r="AU239" s="266" t="s">
        <v>81</v>
      </c>
      <c r="AV239" s="265" t="s">
        <v>81</v>
      </c>
      <c r="AW239" s="265" t="s">
        <v>36</v>
      </c>
      <c r="AX239" s="265" t="s">
        <v>77</v>
      </c>
      <c r="AY239" s="266" t="s">
        <v>160</v>
      </c>
    </row>
    <row r="240" spans="2:65" s="118" customFormat="1" ht="16.5" customHeight="1">
      <c r="B240" s="113"/>
      <c r="C240" s="280" t="s">
        <v>420</v>
      </c>
      <c r="D240" s="280" t="s">
        <v>277</v>
      </c>
      <c r="E240" s="281" t="s">
        <v>1799</v>
      </c>
      <c r="F240" s="304" t="s">
        <v>1800</v>
      </c>
      <c r="G240" s="283" t="s">
        <v>353</v>
      </c>
      <c r="H240" s="284">
        <v>1</v>
      </c>
      <c r="I240" s="12"/>
      <c r="J240" s="285">
        <f>ROUND(I240*H240,2)</f>
        <v>0</v>
      </c>
      <c r="K240" s="282" t="s">
        <v>188</v>
      </c>
      <c r="L240" s="286"/>
      <c r="M240" s="287" t="s">
        <v>5</v>
      </c>
      <c r="N240" s="288" t="s">
        <v>44</v>
      </c>
      <c r="O240" s="114"/>
      <c r="P240" s="251">
        <f>O240*H240</f>
        <v>0</v>
      </c>
      <c r="Q240" s="251">
        <v>3.2500000000000001E-2</v>
      </c>
      <c r="R240" s="251">
        <f>Q240*H240</f>
        <v>3.2500000000000001E-2</v>
      </c>
      <c r="S240" s="251">
        <v>0</v>
      </c>
      <c r="T240" s="252">
        <f>S240*H240</f>
        <v>0</v>
      </c>
      <c r="AR240" s="97" t="s">
        <v>213</v>
      </c>
      <c r="AT240" s="97" t="s">
        <v>277</v>
      </c>
      <c r="AU240" s="97" t="s">
        <v>81</v>
      </c>
      <c r="AY240" s="97" t="s">
        <v>160</v>
      </c>
      <c r="BE240" s="253">
        <f>IF(N240="základní",J240,0)</f>
        <v>0</v>
      </c>
      <c r="BF240" s="253">
        <f>IF(N240="snížená",J240,0)</f>
        <v>0</v>
      </c>
      <c r="BG240" s="253">
        <f>IF(N240="zákl. přenesená",J240,0)</f>
        <v>0</v>
      </c>
      <c r="BH240" s="253">
        <f>IF(N240="sníž. přenesená",J240,0)</f>
        <v>0</v>
      </c>
      <c r="BI240" s="253">
        <f>IF(N240="nulová",J240,0)</f>
        <v>0</v>
      </c>
      <c r="BJ240" s="97" t="s">
        <v>77</v>
      </c>
      <c r="BK240" s="253">
        <f>ROUND(I240*H240,2)</f>
        <v>0</v>
      </c>
      <c r="BL240" s="97" t="s">
        <v>167</v>
      </c>
      <c r="BM240" s="97" t="s">
        <v>2017</v>
      </c>
    </row>
    <row r="241" spans="2:65" s="118" customFormat="1" ht="25.5" customHeight="1">
      <c r="B241" s="113"/>
      <c r="C241" s="243" t="s">
        <v>425</v>
      </c>
      <c r="D241" s="243" t="s">
        <v>162</v>
      </c>
      <c r="E241" s="244" t="s">
        <v>985</v>
      </c>
      <c r="F241" s="245" t="s">
        <v>986</v>
      </c>
      <c r="G241" s="246" t="s">
        <v>353</v>
      </c>
      <c r="H241" s="247">
        <v>1</v>
      </c>
      <c r="I241" s="8"/>
      <c r="J241" s="248">
        <f>ROUND(I241*H241,2)</f>
        <v>0</v>
      </c>
      <c r="K241" s="245" t="s">
        <v>188</v>
      </c>
      <c r="L241" s="113"/>
      <c r="M241" s="249" t="s">
        <v>5</v>
      </c>
      <c r="N241" s="250" t="s">
        <v>44</v>
      </c>
      <c r="O241" s="114"/>
      <c r="P241" s="251">
        <f>O241*H241</f>
        <v>0</v>
      </c>
      <c r="Q241" s="251">
        <v>0</v>
      </c>
      <c r="R241" s="251">
        <f>Q241*H241</f>
        <v>0</v>
      </c>
      <c r="S241" s="251">
        <v>0</v>
      </c>
      <c r="T241" s="252">
        <f>S241*H241</f>
        <v>0</v>
      </c>
      <c r="AR241" s="97" t="s">
        <v>167</v>
      </c>
      <c r="AT241" s="97" t="s">
        <v>162</v>
      </c>
      <c r="AU241" s="97" t="s">
        <v>81</v>
      </c>
      <c r="AY241" s="97" t="s">
        <v>160</v>
      </c>
      <c r="BE241" s="253">
        <f>IF(N241="základní",J241,0)</f>
        <v>0</v>
      </c>
      <c r="BF241" s="253">
        <f>IF(N241="snížená",J241,0)</f>
        <v>0</v>
      </c>
      <c r="BG241" s="253">
        <f>IF(N241="zákl. přenesená",J241,0)</f>
        <v>0</v>
      </c>
      <c r="BH241" s="253">
        <f>IF(N241="sníž. přenesená",J241,0)</f>
        <v>0</v>
      </c>
      <c r="BI241" s="253">
        <f>IF(N241="nulová",J241,0)</f>
        <v>0</v>
      </c>
      <c r="BJ241" s="97" t="s">
        <v>77</v>
      </c>
      <c r="BK241" s="253">
        <f>ROUND(I241*H241,2)</f>
        <v>0</v>
      </c>
      <c r="BL241" s="97" t="s">
        <v>167</v>
      </c>
      <c r="BM241" s="97" t="s">
        <v>2018</v>
      </c>
    </row>
    <row r="242" spans="2:65" s="258" customFormat="1">
      <c r="B242" s="257"/>
      <c r="D242" s="254" t="s">
        <v>171</v>
      </c>
      <c r="E242" s="259" t="s">
        <v>5</v>
      </c>
      <c r="F242" s="260" t="s">
        <v>960</v>
      </c>
      <c r="H242" s="259" t="s">
        <v>5</v>
      </c>
      <c r="I242" s="9"/>
      <c r="L242" s="257"/>
      <c r="M242" s="261"/>
      <c r="N242" s="262"/>
      <c r="O242" s="262"/>
      <c r="P242" s="262"/>
      <c r="Q242" s="262"/>
      <c r="R242" s="262"/>
      <c r="S242" s="262"/>
      <c r="T242" s="263"/>
      <c r="AT242" s="259" t="s">
        <v>171</v>
      </c>
      <c r="AU242" s="259" t="s">
        <v>81</v>
      </c>
      <c r="AV242" s="258" t="s">
        <v>77</v>
      </c>
      <c r="AW242" s="258" t="s">
        <v>36</v>
      </c>
      <c r="AX242" s="258" t="s">
        <v>73</v>
      </c>
      <c r="AY242" s="259" t="s">
        <v>160</v>
      </c>
    </row>
    <row r="243" spans="2:65" s="265" customFormat="1">
      <c r="B243" s="264"/>
      <c r="D243" s="254" t="s">
        <v>171</v>
      </c>
      <c r="E243" s="266" t="s">
        <v>5</v>
      </c>
      <c r="F243" s="267" t="s">
        <v>77</v>
      </c>
      <c r="H243" s="268">
        <v>1</v>
      </c>
      <c r="I243" s="10"/>
      <c r="L243" s="264"/>
      <c r="M243" s="269"/>
      <c r="N243" s="270"/>
      <c r="O243" s="270"/>
      <c r="P243" s="270"/>
      <c r="Q243" s="270"/>
      <c r="R243" s="270"/>
      <c r="S243" s="270"/>
      <c r="T243" s="271"/>
      <c r="AT243" s="266" t="s">
        <v>171</v>
      </c>
      <c r="AU243" s="266" t="s">
        <v>81</v>
      </c>
      <c r="AV243" s="265" t="s">
        <v>81</v>
      </c>
      <c r="AW243" s="265" t="s">
        <v>36</v>
      </c>
      <c r="AX243" s="265" t="s">
        <v>77</v>
      </c>
      <c r="AY243" s="266" t="s">
        <v>160</v>
      </c>
    </row>
    <row r="244" spans="2:65" s="118" customFormat="1" ht="16.5" customHeight="1">
      <c r="B244" s="113"/>
      <c r="C244" s="280" t="s">
        <v>429</v>
      </c>
      <c r="D244" s="280" t="s">
        <v>277</v>
      </c>
      <c r="E244" s="281" t="s">
        <v>988</v>
      </c>
      <c r="F244" s="304" t="s">
        <v>989</v>
      </c>
      <c r="G244" s="283" t="s">
        <v>353</v>
      </c>
      <c r="H244" s="284">
        <v>1</v>
      </c>
      <c r="I244" s="12"/>
      <c r="J244" s="285">
        <f>ROUND(I244*H244,2)</f>
        <v>0</v>
      </c>
      <c r="K244" s="282" t="s">
        <v>188</v>
      </c>
      <c r="L244" s="286"/>
      <c r="M244" s="287" t="s">
        <v>5</v>
      </c>
      <c r="N244" s="288" t="s">
        <v>44</v>
      </c>
      <c r="O244" s="114"/>
      <c r="P244" s="251">
        <f>O244*H244</f>
        <v>0</v>
      </c>
      <c r="Q244" s="251">
        <v>1.9E-3</v>
      </c>
      <c r="R244" s="251">
        <f>Q244*H244</f>
        <v>1.9E-3</v>
      </c>
      <c r="S244" s="251">
        <v>0</v>
      </c>
      <c r="T244" s="252">
        <f>S244*H244</f>
        <v>0</v>
      </c>
      <c r="AR244" s="97" t="s">
        <v>213</v>
      </c>
      <c r="AT244" s="97" t="s">
        <v>277</v>
      </c>
      <c r="AU244" s="97" t="s">
        <v>81</v>
      </c>
      <c r="AY244" s="97" t="s">
        <v>160</v>
      </c>
      <c r="BE244" s="253">
        <f>IF(N244="základní",J244,0)</f>
        <v>0</v>
      </c>
      <c r="BF244" s="253">
        <f>IF(N244="snížená",J244,0)</f>
        <v>0</v>
      </c>
      <c r="BG244" s="253">
        <f>IF(N244="zákl. přenesená",J244,0)</f>
        <v>0</v>
      </c>
      <c r="BH244" s="253">
        <f>IF(N244="sníž. přenesená",J244,0)</f>
        <v>0</v>
      </c>
      <c r="BI244" s="253">
        <f>IF(N244="nulová",J244,0)</f>
        <v>0</v>
      </c>
      <c r="BJ244" s="97" t="s">
        <v>77</v>
      </c>
      <c r="BK244" s="253">
        <f>ROUND(I244*H244,2)</f>
        <v>0</v>
      </c>
      <c r="BL244" s="97" t="s">
        <v>167</v>
      </c>
      <c r="BM244" s="97" t="s">
        <v>2019</v>
      </c>
    </row>
    <row r="245" spans="2:65" s="118" customFormat="1" ht="16.5" customHeight="1">
      <c r="B245" s="113"/>
      <c r="C245" s="243" t="s">
        <v>433</v>
      </c>
      <c r="D245" s="243" t="s">
        <v>162</v>
      </c>
      <c r="E245" s="244" t="s">
        <v>991</v>
      </c>
      <c r="F245" s="245" t="s">
        <v>992</v>
      </c>
      <c r="G245" s="246" t="s">
        <v>353</v>
      </c>
      <c r="H245" s="247">
        <v>1</v>
      </c>
      <c r="I245" s="8"/>
      <c r="J245" s="248">
        <f>ROUND(I245*H245,2)</f>
        <v>0</v>
      </c>
      <c r="K245" s="245" t="s">
        <v>188</v>
      </c>
      <c r="L245" s="113"/>
      <c r="M245" s="249" t="s">
        <v>5</v>
      </c>
      <c r="N245" s="250" t="s">
        <v>44</v>
      </c>
      <c r="O245" s="114"/>
      <c r="P245" s="251">
        <f>O245*H245</f>
        <v>0</v>
      </c>
      <c r="Q245" s="251">
        <v>0.12303</v>
      </c>
      <c r="R245" s="251">
        <f>Q245*H245</f>
        <v>0.12303</v>
      </c>
      <c r="S245" s="251">
        <v>0</v>
      </c>
      <c r="T245" s="252">
        <f>S245*H245</f>
        <v>0</v>
      </c>
      <c r="AR245" s="97" t="s">
        <v>167</v>
      </c>
      <c r="AT245" s="97" t="s">
        <v>162</v>
      </c>
      <c r="AU245" s="97" t="s">
        <v>81</v>
      </c>
      <c r="AY245" s="97" t="s">
        <v>160</v>
      </c>
      <c r="BE245" s="253">
        <f>IF(N245="základní",J245,0)</f>
        <v>0</v>
      </c>
      <c r="BF245" s="253">
        <f>IF(N245="snížená",J245,0)</f>
        <v>0</v>
      </c>
      <c r="BG245" s="253">
        <f>IF(N245="zákl. přenesená",J245,0)</f>
        <v>0</v>
      </c>
      <c r="BH245" s="253">
        <f>IF(N245="sníž. přenesená",J245,0)</f>
        <v>0</v>
      </c>
      <c r="BI245" s="253">
        <f>IF(N245="nulová",J245,0)</f>
        <v>0</v>
      </c>
      <c r="BJ245" s="97" t="s">
        <v>77</v>
      </c>
      <c r="BK245" s="253">
        <f>ROUND(I245*H245,2)</f>
        <v>0</v>
      </c>
      <c r="BL245" s="97" t="s">
        <v>167</v>
      </c>
      <c r="BM245" s="97" t="s">
        <v>2020</v>
      </c>
    </row>
    <row r="246" spans="2:65" s="265" customFormat="1">
      <c r="B246" s="264"/>
      <c r="D246" s="254" t="s">
        <v>171</v>
      </c>
      <c r="E246" s="266" t="s">
        <v>5</v>
      </c>
      <c r="F246" s="267" t="s">
        <v>77</v>
      </c>
      <c r="H246" s="268">
        <v>1</v>
      </c>
      <c r="I246" s="10"/>
      <c r="L246" s="264"/>
      <c r="M246" s="269"/>
      <c r="N246" s="270"/>
      <c r="O246" s="270"/>
      <c r="P246" s="270"/>
      <c r="Q246" s="270"/>
      <c r="R246" s="270"/>
      <c r="S246" s="270"/>
      <c r="T246" s="271"/>
      <c r="AT246" s="266" t="s">
        <v>171</v>
      </c>
      <c r="AU246" s="266" t="s">
        <v>81</v>
      </c>
      <c r="AV246" s="265" t="s">
        <v>81</v>
      </c>
      <c r="AW246" s="265" t="s">
        <v>36</v>
      </c>
      <c r="AX246" s="265" t="s">
        <v>77</v>
      </c>
      <c r="AY246" s="266" t="s">
        <v>160</v>
      </c>
    </row>
    <row r="247" spans="2:65" s="118" customFormat="1" ht="16.5" customHeight="1">
      <c r="B247" s="113"/>
      <c r="C247" s="280" t="s">
        <v>438</v>
      </c>
      <c r="D247" s="280" t="s">
        <v>277</v>
      </c>
      <c r="E247" s="281" t="s">
        <v>994</v>
      </c>
      <c r="F247" s="304" t="s">
        <v>995</v>
      </c>
      <c r="G247" s="283" t="s">
        <v>876</v>
      </c>
      <c r="H247" s="284">
        <v>1</v>
      </c>
      <c r="I247" s="12"/>
      <c r="J247" s="285">
        <f>ROUND(I247*H247,2)</f>
        <v>0</v>
      </c>
      <c r="K247" s="282" t="s">
        <v>5</v>
      </c>
      <c r="L247" s="286"/>
      <c r="M247" s="287" t="s">
        <v>5</v>
      </c>
      <c r="N247" s="288" t="s">
        <v>44</v>
      </c>
      <c r="O247" s="114"/>
      <c r="P247" s="251">
        <f>O247*H247</f>
        <v>0</v>
      </c>
      <c r="Q247" s="251">
        <v>7.1000000000000004E-3</v>
      </c>
      <c r="R247" s="251">
        <f>Q247*H247</f>
        <v>7.1000000000000004E-3</v>
      </c>
      <c r="S247" s="251">
        <v>0</v>
      </c>
      <c r="T247" s="252">
        <f>S247*H247</f>
        <v>0</v>
      </c>
      <c r="AR247" s="97" t="s">
        <v>213</v>
      </c>
      <c r="AT247" s="97" t="s">
        <v>277</v>
      </c>
      <c r="AU247" s="97" t="s">
        <v>81</v>
      </c>
      <c r="AY247" s="97" t="s">
        <v>160</v>
      </c>
      <c r="BE247" s="253">
        <f>IF(N247="základní",J247,0)</f>
        <v>0</v>
      </c>
      <c r="BF247" s="253">
        <f>IF(N247="snížená",J247,0)</f>
        <v>0</v>
      </c>
      <c r="BG247" s="253">
        <f>IF(N247="zákl. přenesená",J247,0)</f>
        <v>0</v>
      </c>
      <c r="BH247" s="253">
        <f>IF(N247="sníž. přenesená",J247,0)</f>
        <v>0</v>
      </c>
      <c r="BI247" s="253">
        <f>IF(N247="nulová",J247,0)</f>
        <v>0</v>
      </c>
      <c r="BJ247" s="97" t="s">
        <v>77</v>
      </c>
      <c r="BK247" s="253">
        <f>ROUND(I247*H247,2)</f>
        <v>0</v>
      </c>
      <c r="BL247" s="97" t="s">
        <v>167</v>
      </c>
      <c r="BM247" s="97" t="s">
        <v>2021</v>
      </c>
    </row>
    <row r="248" spans="2:65" s="118" customFormat="1" ht="16.5" customHeight="1">
      <c r="B248" s="113"/>
      <c r="C248" s="280" t="s">
        <v>443</v>
      </c>
      <c r="D248" s="280" t="s">
        <v>277</v>
      </c>
      <c r="E248" s="281" t="s">
        <v>997</v>
      </c>
      <c r="F248" s="304" t="s">
        <v>998</v>
      </c>
      <c r="G248" s="283" t="s">
        <v>876</v>
      </c>
      <c r="H248" s="284">
        <v>1</v>
      </c>
      <c r="I248" s="12"/>
      <c r="J248" s="285">
        <f>ROUND(I248*H248,2)</f>
        <v>0</v>
      </c>
      <c r="K248" s="282" t="s">
        <v>5</v>
      </c>
      <c r="L248" s="286"/>
      <c r="M248" s="287" t="s">
        <v>5</v>
      </c>
      <c r="N248" s="288" t="s">
        <v>44</v>
      </c>
      <c r="O248" s="114"/>
      <c r="P248" s="251">
        <f>O248*H248</f>
        <v>0</v>
      </c>
      <c r="Q248" s="251">
        <v>6.4999999999999997E-4</v>
      </c>
      <c r="R248" s="251">
        <f>Q248*H248</f>
        <v>6.4999999999999997E-4</v>
      </c>
      <c r="S248" s="251">
        <v>0</v>
      </c>
      <c r="T248" s="252">
        <f>S248*H248</f>
        <v>0</v>
      </c>
      <c r="AR248" s="97" t="s">
        <v>213</v>
      </c>
      <c r="AT248" s="97" t="s">
        <v>277</v>
      </c>
      <c r="AU248" s="97" t="s">
        <v>81</v>
      </c>
      <c r="AY248" s="97" t="s">
        <v>160</v>
      </c>
      <c r="BE248" s="253">
        <f>IF(N248="základní",J248,0)</f>
        <v>0</v>
      </c>
      <c r="BF248" s="253">
        <f>IF(N248="snížená",J248,0)</f>
        <v>0</v>
      </c>
      <c r="BG248" s="253">
        <f>IF(N248="zákl. přenesená",J248,0)</f>
        <v>0</v>
      </c>
      <c r="BH248" s="253">
        <f>IF(N248="sníž. přenesená",J248,0)</f>
        <v>0</v>
      </c>
      <c r="BI248" s="253">
        <f>IF(N248="nulová",J248,0)</f>
        <v>0</v>
      </c>
      <c r="BJ248" s="97" t="s">
        <v>77</v>
      </c>
      <c r="BK248" s="253">
        <f>ROUND(I248*H248,2)</f>
        <v>0</v>
      </c>
      <c r="BL248" s="97" t="s">
        <v>167</v>
      </c>
      <c r="BM248" s="97" t="s">
        <v>2022</v>
      </c>
    </row>
    <row r="249" spans="2:65" s="118" customFormat="1" ht="16.5" customHeight="1">
      <c r="B249" s="113"/>
      <c r="C249" s="243" t="s">
        <v>448</v>
      </c>
      <c r="D249" s="243" t="s">
        <v>162</v>
      </c>
      <c r="E249" s="244" t="s">
        <v>1851</v>
      </c>
      <c r="F249" s="245" t="s">
        <v>1852</v>
      </c>
      <c r="G249" s="246" t="s">
        <v>353</v>
      </c>
      <c r="H249" s="247">
        <v>1</v>
      </c>
      <c r="I249" s="8"/>
      <c r="J249" s="248">
        <f>ROUND(I249*H249,2)</f>
        <v>0</v>
      </c>
      <c r="K249" s="245" t="s">
        <v>188</v>
      </c>
      <c r="L249" s="113"/>
      <c r="M249" s="249" t="s">
        <v>5</v>
      </c>
      <c r="N249" s="250" t="s">
        <v>44</v>
      </c>
      <c r="O249" s="114"/>
      <c r="P249" s="251">
        <f>O249*H249</f>
        <v>0</v>
      </c>
      <c r="Q249" s="251">
        <v>0.32906000000000002</v>
      </c>
      <c r="R249" s="251">
        <f>Q249*H249</f>
        <v>0.32906000000000002</v>
      </c>
      <c r="S249" s="251">
        <v>0</v>
      </c>
      <c r="T249" s="252">
        <f>S249*H249</f>
        <v>0</v>
      </c>
      <c r="AR249" s="97" t="s">
        <v>167</v>
      </c>
      <c r="AT249" s="97" t="s">
        <v>162</v>
      </c>
      <c r="AU249" s="97" t="s">
        <v>81</v>
      </c>
      <c r="AY249" s="97" t="s">
        <v>160</v>
      </c>
      <c r="BE249" s="253">
        <f>IF(N249="základní",J249,0)</f>
        <v>0</v>
      </c>
      <c r="BF249" s="253">
        <f>IF(N249="snížená",J249,0)</f>
        <v>0</v>
      </c>
      <c r="BG249" s="253">
        <f>IF(N249="zákl. přenesená",J249,0)</f>
        <v>0</v>
      </c>
      <c r="BH249" s="253">
        <f>IF(N249="sníž. přenesená",J249,0)</f>
        <v>0</v>
      </c>
      <c r="BI249" s="253">
        <f>IF(N249="nulová",J249,0)</f>
        <v>0</v>
      </c>
      <c r="BJ249" s="97" t="s">
        <v>77</v>
      </c>
      <c r="BK249" s="253">
        <f>ROUND(I249*H249,2)</f>
        <v>0</v>
      </c>
      <c r="BL249" s="97" t="s">
        <v>167</v>
      </c>
      <c r="BM249" s="97" t="s">
        <v>2023</v>
      </c>
    </row>
    <row r="250" spans="2:65" s="265" customFormat="1">
      <c r="B250" s="264"/>
      <c r="D250" s="254" t="s">
        <v>171</v>
      </c>
      <c r="E250" s="266" t="s">
        <v>5</v>
      </c>
      <c r="F250" s="267" t="s">
        <v>77</v>
      </c>
      <c r="H250" s="268">
        <v>1</v>
      </c>
      <c r="I250" s="10"/>
      <c r="L250" s="264"/>
      <c r="M250" s="269"/>
      <c r="N250" s="270"/>
      <c r="O250" s="270"/>
      <c r="P250" s="270"/>
      <c r="Q250" s="270"/>
      <c r="R250" s="270"/>
      <c r="S250" s="270"/>
      <c r="T250" s="271"/>
      <c r="AT250" s="266" t="s">
        <v>171</v>
      </c>
      <c r="AU250" s="266" t="s">
        <v>81</v>
      </c>
      <c r="AV250" s="265" t="s">
        <v>81</v>
      </c>
      <c r="AW250" s="265" t="s">
        <v>36</v>
      </c>
      <c r="AX250" s="265" t="s">
        <v>77</v>
      </c>
      <c r="AY250" s="266" t="s">
        <v>160</v>
      </c>
    </row>
    <row r="251" spans="2:65" s="118" customFormat="1" ht="16.5" customHeight="1">
      <c r="B251" s="113"/>
      <c r="C251" s="280" t="s">
        <v>452</v>
      </c>
      <c r="D251" s="280" t="s">
        <v>277</v>
      </c>
      <c r="E251" s="281" t="s">
        <v>1855</v>
      </c>
      <c r="F251" s="304" t="s">
        <v>1856</v>
      </c>
      <c r="G251" s="283" t="s">
        <v>353</v>
      </c>
      <c r="H251" s="284">
        <v>1</v>
      </c>
      <c r="I251" s="12"/>
      <c r="J251" s="285">
        <f>ROUND(I251*H251,2)</f>
        <v>0</v>
      </c>
      <c r="K251" s="282" t="s">
        <v>5</v>
      </c>
      <c r="L251" s="286"/>
      <c r="M251" s="287" t="s">
        <v>5</v>
      </c>
      <c r="N251" s="288" t="s">
        <v>44</v>
      </c>
      <c r="O251" s="114"/>
      <c r="P251" s="251">
        <f>O251*H251</f>
        <v>0</v>
      </c>
      <c r="Q251" s="251">
        <v>2.9499999999999998E-2</v>
      </c>
      <c r="R251" s="251">
        <f>Q251*H251</f>
        <v>2.9499999999999998E-2</v>
      </c>
      <c r="S251" s="251">
        <v>0</v>
      </c>
      <c r="T251" s="252">
        <f>S251*H251</f>
        <v>0</v>
      </c>
      <c r="AR251" s="97" t="s">
        <v>213</v>
      </c>
      <c r="AT251" s="97" t="s">
        <v>277</v>
      </c>
      <c r="AU251" s="97" t="s">
        <v>81</v>
      </c>
      <c r="AY251" s="97" t="s">
        <v>160</v>
      </c>
      <c r="BE251" s="253">
        <f>IF(N251="základní",J251,0)</f>
        <v>0</v>
      </c>
      <c r="BF251" s="253">
        <f>IF(N251="snížená",J251,0)</f>
        <v>0</v>
      </c>
      <c r="BG251" s="253">
        <f>IF(N251="zákl. přenesená",J251,0)</f>
        <v>0</v>
      </c>
      <c r="BH251" s="253">
        <f>IF(N251="sníž. přenesená",J251,0)</f>
        <v>0</v>
      </c>
      <c r="BI251" s="253">
        <f>IF(N251="nulová",J251,0)</f>
        <v>0</v>
      </c>
      <c r="BJ251" s="97" t="s">
        <v>77</v>
      </c>
      <c r="BK251" s="253">
        <f>ROUND(I251*H251,2)</f>
        <v>0</v>
      </c>
      <c r="BL251" s="97" t="s">
        <v>167</v>
      </c>
      <c r="BM251" s="97" t="s">
        <v>2024</v>
      </c>
    </row>
    <row r="252" spans="2:65" s="118" customFormat="1" ht="16.5" customHeight="1">
      <c r="B252" s="113"/>
      <c r="C252" s="280" t="s">
        <v>457</v>
      </c>
      <c r="D252" s="280" t="s">
        <v>277</v>
      </c>
      <c r="E252" s="281" t="s">
        <v>1859</v>
      </c>
      <c r="F252" s="304" t="s">
        <v>1860</v>
      </c>
      <c r="G252" s="283" t="s">
        <v>876</v>
      </c>
      <c r="H252" s="284">
        <v>1</v>
      </c>
      <c r="I252" s="12"/>
      <c r="J252" s="285">
        <f>ROUND(I252*H252,2)</f>
        <v>0</v>
      </c>
      <c r="K252" s="282" t="s">
        <v>5</v>
      </c>
      <c r="L252" s="286"/>
      <c r="M252" s="287" t="s">
        <v>5</v>
      </c>
      <c r="N252" s="288" t="s">
        <v>44</v>
      </c>
      <c r="O252" s="114"/>
      <c r="P252" s="251">
        <f>O252*H252</f>
        <v>0</v>
      </c>
      <c r="Q252" s="251">
        <v>1E-3</v>
      </c>
      <c r="R252" s="251">
        <f>Q252*H252</f>
        <v>1E-3</v>
      </c>
      <c r="S252" s="251">
        <v>0</v>
      </c>
      <c r="T252" s="252">
        <f>S252*H252</f>
        <v>0</v>
      </c>
      <c r="AR252" s="97" t="s">
        <v>213</v>
      </c>
      <c r="AT252" s="97" t="s">
        <v>277</v>
      </c>
      <c r="AU252" s="97" t="s">
        <v>81</v>
      </c>
      <c r="AY252" s="97" t="s">
        <v>160</v>
      </c>
      <c r="BE252" s="253">
        <f>IF(N252="základní",J252,0)</f>
        <v>0</v>
      </c>
      <c r="BF252" s="253">
        <f>IF(N252="snížená",J252,0)</f>
        <v>0</v>
      </c>
      <c r="BG252" s="253">
        <f>IF(N252="zákl. přenesená",J252,0)</f>
        <v>0</v>
      </c>
      <c r="BH252" s="253">
        <f>IF(N252="sníž. přenesená",J252,0)</f>
        <v>0</v>
      </c>
      <c r="BI252" s="253">
        <f>IF(N252="nulová",J252,0)</f>
        <v>0</v>
      </c>
      <c r="BJ252" s="97" t="s">
        <v>77</v>
      </c>
      <c r="BK252" s="253">
        <f>ROUND(I252*H252,2)</f>
        <v>0</v>
      </c>
      <c r="BL252" s="97" t="s">
        <v>167</v>
      </c>
      <c r="BM252" s="97" t="s">
        <v>2025</v>
      </c>
    </row>
    <row r="253" spans="2:65" s="118" customFormat="1" ht="16.5" customHeight="1">
      <c r="B253" s="113"/>
      <c r="C253" s="243" t="s">
        <v>461</v>
      </c>
      <c r="D253" s="243" t="s">
        <v>162</v>
      </c>
      <c r="E253" s="244" t="s">
        <v>524</v>
      </c>
      <c r="F253" s="245" t="s">
        <v>525</v>
      </c>
      <c r="G253" s="246" t="s">
        <v>187</v>
      </c>
      <c r="H253" s="247">
        <v>4.5</v>
      </c>
      <c r="I253" s="8"/>
      <c r="J253" s="248">
        <f>ROUND(I253*H253,2)</f>
        <v>0</v>
      </c>
      <c r="K253" s="245" t="s">
        <v>188</v>
      </c>
      <c r="L253" s="113"/>
      <c r="M253" s="249" t="s">
        <v>5</v>
      </c>
      <c r="N253" s="250" t="s">
        <v>44</v>
      </c>
      <c r="O253" s="114"/>
      <c r="P253" s="251">
        <f>O253*H253</f>
        <v>0</v>
      </c>
      <c r="Q253" s="251">
        <v>9.0000000000000006E-5</v>
      </c>
      <c r="R253" s="251">
        <f>Q253*H253</f>
        <v>4.0500000000000003E-4</v>
      </c>
      <c r="S253" s="251">
        <v>0</v>
      </c>
      <c r="T253" s="252">
        <f>S253*H253</f>
        <v>0</v>
      </c>
      <c r="AR253" s="97" t="s">
        <v>167</v>
      </c>
      <c r="AT253" s="97" t="s">
        <v>162</v>
      </c>
      <c r="AU253" s="97" t="s">
        <v>81</v>
      </c>
      <c r="AY253" s="97" t="s">
        <v>160</v>
      </c>
      <c r="BE253" s="253">
        <f>IF(N253="základní",J253,0)</f>
        <v>0</v>
      </c>
      <c r="BF253" s="253">
        <f>IF(N253="snížená",J253,0)</f>
        <v>0</v>
      </c>
      <c r="BG253" s="253">
        <f>IF(N253="zákl. přenesená",J253,0)</f>
        <v>0</v>
      </c>
      <c r="BH253" s="253">
        <f>IF(N253="sníž. přenesená",J253,0)</f>
        <v>0</v>
      </c>
      <c r="BI253" s="253">
        <f>IF(N253="nulová",J253,0)</f>
        <v>0</v>
      </c>
      <c r="BJ253" s="97" t="s">
        <v>77</v>
      </c>
      <c r="BK253" s="253">
        <f>ROUND(I253*H253,2)</f>
        <v>0</v>
      </c>
      <c r="BL253" s="97" t="s">
        <v>167</v>
      </c>
      <c r="BM253" s="97" t="s">
        <v>2026</v>
      </c>
    </row>
    <row r="254" spans="2:65" s="265" customFormat="1">
      <c r="B254" s="264"/>
      <c r="D254" s="254" t="s">
        <v>171</v>
      </c>
      <c r="E254" s="266" t="s">
        <v>5</v>
      </c>
      <c r="F254" s="267" t="s">
        <v>2002</v>
      </c>
      <c r="H254" s="268">
        <v>4.5</v>
      </c>
      <c r="I254" s="10"/>
      <c r="L254" s="264"/>
      <c r="M254" s="269"/>
      <c r="N254" s="270"/>
      <c r="O254" s="270"/>
      <c r="P254" s="270"/>
      <c r="Q254" s="270"/>
      <c r="R254" s="270"/>
      <c r="S254" s="270"/>
      <c r="T254" s="271"/>
      <c r="AT254" s="266" t="s">
        <v>171</v>
      </c>
      <c r="AU254" s="266" t="s">
        <v>81</v>
      </c>
      <c r="AV254" s="265" t="s">
        <v>81</v>
      </c>
      <c r="AW254" s="265" t="s">
        <v>36</v>
      </c>
      <c r="AX254" s="265" t="s">
        <v>77</v>
      </c>
      <c r="AY254" s="266" t="s">
        <v>160</v>
      </c>
    </row>
    <row r="255" spans="2:65" s="118" customFormat="1" ht="16.5" customHeight="1">
      <c r="B255" s="113"/>
      <c r="C255" s="243" t="s">
        <v>465</v>
      </c>
      <c r="D255" s="243" t="s">
        <v>162</v>
      </c>
      <c r="E255" s="244" t="s">
        <v>1000</v>
      </c>
      <c r="F255" s="245" t="s">
        <v>1001</v>
      </c>
      <c r="G255" s="246" t="s">
        <v>353</v>
      </c>
      <c r="H255" s="247">
        <v>4</v>
      </c>
      <c r="I255" s="8"/>
      <c r="J255" s="248">
        <f>ROUND(I255*H255,2)</f>
        <v>0</v>
      </c>
      <c r="K255" s="245" t="s">
        <v>5</v>
      </c>
      <c r="L255" s="113"/>
      <c r="M255" s="249" t="s">
        <v>5</v>
      </c>
      <c r="N255" s="250" t="s">
        <v>44</v>
      </c>
      <c r="O255" s="114"/>
      <c r="P255" s="251">
        <f>O255*H255</f>
        <v>0</v>
      </c>
      <c r="Q255" s="251">
        <v>1.4999999999999999E-4</v>
      </c>
      <c r="R255" s="251">
        <f>Q255*H255</f>
        <v>5.9999999999999995E-4</v>
      </c>
      <c r="S255" s="251">
        <v>0</v>
      </c>
      <c r="T255" s="252">
        <f>S255*H255</f>
        <v>0</v>
      </c>
      <c r="AR255" s="97" t="s">
        <v>167</v>
      </c>
      <c r="AT255" s="97" t="s">
        <v>162</v>
      </c>
      <c r="AU255" s="97" t="s">
        <v>81</v>
      </c>
      <c r="AY255" s="97" t="s">
        <v>160</v>
      </c>
      <c r="BE255" s="253">
        <f>IF(N255="základní",J255,0)</f>
        <v>0</v>
      </c>
      <c r="BF255" s="253">
        <f>IF(N255="snížená",J255,0)</f>
        <v>0</v>
      </c>
      <c r="BG255" s="253">
        <f>IF(N255="zákl. přenesená",J255,0)</f>
        <v>0</v>
      </c>
      <c r="BH255" s="253">
        <f>IF(N255="sníž. přenesená",J255,0)</f>
        <v>0</v>
      </c>
      <c r="BI255" s="253">
        <f>IF(N255="nulová",J255,0)</f>
        <v>0</v>
      </c>
      <c r="BJ255" s="97" t="s">
        <v>77</v>
      </c>
      <c r="BK255" s="253">
        <f>ROUND(I255*H255,2)</f>
        <v>0</v>
      </c>
      <c r="BL255" s="97" t="s">
        <v>167</v>
      </c>
      <c r="BM255" s="97" t="s">
        <v>2027</v>
      </c>
    </row>
    <row r="256" spans="2:65" s="258" customFormat="1">
      <c r="B256" s="257"/>
      <c r="D256" s="254" t="s">
        <v>171</v>
      </c>
      <c r="E256" s="259" t="s">
        <v>5</v>
      </c>
      <c r="F256" s="260" t="s">
        <v>1003</v>
      </c>
      <c r="H256" s="259" t="s">
        <v>5</v>
      </c>
      <c r="I256" s="9"/>
      <c r="L256" s="257"/>
      <c r="M256" s="261"/>
      <c r="N256" s="262"/>
      <c r="O256" s="262"/>
      <c r="P256" s="262"/>
      <c r="Q256" s="262"/>
      <c r="R256" s="262"/>
      <c r="S256" s="262"/>
      <c r="T256" s="263"/>
      <c r="AT256" s="259" t="s">
        <v>171</v>
      </c>
      <c r="AU256" s="259" t="s">
        <v>81</v>
      </c>
      <c r="AV256" s="258" t="s">
        <v>77</v>
      </c>
      <c r="AW256" s="258" t="s">
        <v>36</v>
      </c>
      <c r="AX256" s="258" t="s">
        <v>73</v>
      </c>
      <c r="AY256" s="259" t="s">
        <v>160</v>
      </c>
    </row>
    <row r="257" spans="2:65" s="265" customFormat="1">
      <c r="B257" s="264"/>
      <c r="D257" s="254" t="s">
        <v>171</v>
      </c>
      <c r="E257" s="266" t="s">
        <v>5</v>
      </c>
      <c r="F257" s="267" t="s">
        <v>167</v>
      </c>
      <c r="H257" s="268">
        <v>4</v>
      </c>
      <c r="I257" s="10"/>
      <c r="L257" s="264"/>
      <c r="M257" s="269"/>
      <c r="N257" s="270"/>
      <c r="O257" s="270"/>
      <c r="P257" s="270"/>
      <c r="Q257" s="270"/>
      <c r="R257" s="270"/>
      <c r="S257" s="270"/>
      <c r="T257" s="271"/>
      <c r="AT257" s="266" t="s">
        <v>171</v>
      </c>
      <c r="AU257" s="266" t="s">
        <v>81</v>
      </c>
      <c r="AV257" s="265" t="s">
        <v>81</v>
      </c>
      <c r="AW257" s="265" t="s">
        <v>36</v>
      </c>
      <c r="AX257" s="265" t="s">
        <v>77</v>
      </c>
      <c r="AY257" s="266" t="s">
        <v>160</v>
      </c>
    </row>
    <row r="258" spans="2:65" s="231" customFormat="1" ht="29.85" customHeight="1">
      <c r="B258" s="230"/>
      <c r="D258" s="232" t="s">
        <v>72</v>
      </c>
      <c r="E258" s="241" t="s">
        <v>218</v>
      </c>
      <c r="F258" s="241" t="s">
        <v>527</v>
      </c>
      <c r="I258" s="7"/>
      <c r="J258" s="242">
        <f>BK258</f>
        <v>0</v>
      </c>
      <c r="L258" s="230"/>
      <c r="M258" s="235"/>
      <c r="N258" s="236"/>
      <c r="O258" s="236"/>
      <c r="P258" s="237">
        <f>SUM(P259:P266)</f>
        <v>0</v>
      </c>
      <c r="Q258" s="236"/>
      <c r="R258" s="237">
        <f>SUM(R259:R266)</f>
        <v>0.62160000000000004</v>
      </c>
      <c r="S258" s="236"/>
      <c r="T258" s="238">
        <f>SUM(T259:T266)</f>
        <v>0</v>
      </c>
      <c r="AR258" s="232" t="s">
        <v>77</v>
      </c>
      <c r="AT258" s="239" t="s">
        <v>72</v>
      </c>
      <c r="AU258" s="239" t="s">
        <v>77</v>
      </c>
      <c r="AY258" s="232" t="s">
        <v>160</v>
      </c>
      <c r="BK258" s="240">
        <f>SUM(BK259:BK266)</f>
        <v>0</v>
      </c>
    </row>
    <row r="259" spans="2:65" s="118" customFormat="1" ht="38.25" customHeight="1">
      <c r="B259" s="113"/>
      <c r="C259" s="243" t="s">
        <v>469</v>
      </c>
      <c r="D259" s="243" t="s">
        <v>162</v>
      </c>
      <c r="E259" s="244" t="s">
        <v>529</v>
      </c>
      <c r="F259" s="245" t="s">
        <v>530</v>
      </c>
      <c r="G259" s="246" t="s">
        <v>187</v>
      </c>
      <c r="H259" s="247">
        <v>4</v>
      </c>
      <c r="I259" s="8"/>
      <c r="J259" s="248">
        <f>ROUND(I259*H259,2)</f>
        <v>0</v>
      </c>
      <c r="K259" s="245" t="s">
        <v>188</v>
      </c>
      <c r="L259" s="113"/>
      <c r="M259" s="249" t="s">
        <v>5</v>
      </c>
      <c r="N259" s="250" t="s">
        <v>44</v>
      </c>
      <c r="O259" s="114"/>
      <c r="P259" s="251">
        <f>O259*H259</f>
        <v>0</v>
      </c>
      <c r="Q259" s="251">
        <v>0.15540000000000001</v>
      </c>
      <c r="R259" s="251">
        <f>Q259*H259</f>
        <v>0.62160000000000004</v>
      </c>
      <c r="S259" s="251">
        <v>0</v>
      </c>
      <c r="T259" s="252">
        <f>S259*H259</f>
        <v>0</v>
      </c>
      <c r="AR259" s="97" t="s">
        <v>167</v>
      </c>
      <c r="AT259" s="97" t="s">
        <v>162</v>
      </c>
      <c r="AU259" s="97" t="s">
        <v>81</v>
      </c>
      <c r="AY259" s="97" t="s">
        <v>160</v>
      </c>
      <c r="BE259" s="253">
        <f>IF(N259="základní",J259,0)</f>
        <v>0</v>
      </c>
      <c r="BF259" s="253">
        <f>IF(N259="snížená",J259,0)</f>
        <v>0</v>
      </c>
      <c r="BG259" s="253">
        <f>IF(N259="zákl. přenesená",J259,0)</f>
        <v>0</v>
      </c>
      <c r="BH259" s="253">
        <f>IF(N259="sníž. přenesená",J259,0)</f>
        <v>0</v>
      </c>
      <c r="BI259" s="253">
        <f>IF(N259="nulová",J259,0)</f>
        <v>0</v>
      </c>
      <c r="BJ259" s="97" t="s">
        <v>77</v>
      </c>
      <c r="BK259" s="253">
        <f>ROUND(I259*H259,2)</f>
        <v>0</v>
      </c>
      <c r="BL259" s="97" t="s">
        <v>167</v>
      </c>
      <c r="BM259" s="97" t="s">
        <v>2028</v>
      </c>
    </row>
    <row r="260" spans="2:65" s="258" customFormat="1">
      <c r="B260" s="257"/>
      <c r="D260" s="254" t="s">
        <v>171</v>
      </c>
      <c r="E260" s="259" t="s">
        <v>5</v>
      </c>
      <c r="F260" s="260" t="s">
        <v>532</v>
      </c>
      <c r="H260" s="259" t="s">
        <v>5</v>
      </c>
      <c r="I260" s="9"/>
      <c r="L260" s="257"/>
      <c r="M260" s="261"/>
      <c r="N260" s="262"/>
      <c r="O260" s="262"/>
      <c r="P260" s="262"/>
      <c r="Q260" s="262"/>
      <c r="R260" s="262"/>
      <c r="S260" s="262"/>
      <c r="T260" s="263"/>
      <c r="AT260" s="259" t="s">
        <v>171</v>
      </c>
      <c r="AU260" s="259" t="s">
        <v>81</v>
      </c>
      <c r="AV260" s="258" t="s">
        <v>77</v>
      </c>
      <c r="AW260" s="258" t="s">
        <v>36</v>
      </c>
      <c r="AX260" s="258" t="s">
        <v>73</v>
      </c>
      <c r="AY260" s="259" t="s">
        <v>160</v>
      </c>
    </row>
    <row r="261" spans="2:65" s="265" customFormat="1">
      <c r="B261" s="264"/>
      <c r="D261" s="254" t="s">
        <v>171</v>
      </c>
      <c r="E261" s="266" t="s">
        <v>5</v>
      </c>
      <c r="F261" s="267" t="s">
        <v>1939</v>
      </c>
      <c r="H261" s="268">
        <v>4</v>
      </c>
      <c r="I261" s="10"/>
      <c r="L261" s="264"/>
      <c r="M261" s="269"/>
      <c r="N261" s="270"/>
      <c r="O261" s="270"/>
      <c r="P261" s="270"/>
      <c r="Q261" s="270"/>
      <c r="R261" s="270"/>
      <c r="S261" s="270"/>
      <c r="T261" s="271"/>
      <c r="AT261" s="266" t="s">
        <v>171</v>
      </c>
      <c r="AU261" s="266" t="s">
        <v>81</v>
      </c>
      <c r="AV261" s="265" t="s">
        <v>81</v>
      </c>
      <c r="AW261" s="265" t="s">
        <v>36</v>
      </c>
      <c r="AX261" s="265" t="s">
        <v>77</v>
      </c>
      <c r="AY261" s="266" t="s">
        <v>160</v>
      </c>
    </row>
    <row r="262" spans="2:65" s="118" customFormat="1" ht="25.5" customHeight="1">
      <c r="B262" s="113"/>
      <c r="C262" s="243" t="s">
        <v>473</v>
      </c>
      <c r="D262" s="243" t="s">
        <v>162</v>
      </c>
      <c r="E262" s="244" t="s">
        <v>544</v>
      </c>
      <c r="F262" s="245" t="s">
        <v>545</v>
      </c>
      <c r="G262" s="246" t="s">
        <v>187</v>
      </c>
      <c r="H262" s="247">
        <v>17</v>
      </c>
      <c r="I262" s="8"/>
      <c r="J262" s="248">
        <f>ROUND(I262*H262,2)</f>
        <v>0</v>
      </c>
      <c r="K262" s="245" t="s">
        <v>5</v>
      </c>
      <c r="L262" s="113"/>
      <c r="M262" s="249" t="s">
        <v>5</v>
      </c>
      <c r="N262" s="250" t="s">
        <v>44</v>
      </c>
      <c r="O262" s="114"/>
      <c r="P262" s="251">
        <f>O262*H262</f>
        <v>0</v>
      </c>
      <c r="Q262" s="251">
        <v>0</v>
      </c>
      <c r="R262" s="251">
        <f>Q262*H262</f>
        <v>0</v>
      </c>
      <c r="S262" s="251">
        <v>0</v>
      </c>
      <c r="T262" s="252">
        <f>S262*H262</f>
        <v>0</v>
      </c>
      <c r="AR262" s="97" t="s">
        <v>167</v>
      </c>
      <c r="AT262" s="97" t="s">
        <v>162</v>
      </c>
      <c r="AU262" s="97" t="s">
        <v>81</v>
      </c>
      <c r="AY262" s="97" t="s">
        <v>160</v>
      </c>
      <c r="BE262" s="253">
        <f>IF(N262="základní",J262,0)</f>
        <v>0</v>
      </c>
      <c r="BF262" s="253">
        <f>IF(N262="snížená",J262,0)</f>
        <v>0</v>
      </c>
      <c r="BG262" s="253">
        <f>IF(N262="zákl. přenesená",J262,0)</f>
        <v>0</v>
      </c>
      <c r="BH262" s="253">
        <f>IF(N262="sníž. přenesená",J262,0)</f>
        <v>0</v>
      </c>
      <c r="BI262" s="253">
        <f>IF(N262="nulová",J262,0)</f>
        <v>0</v>
      </c>
      <c r="BJ262" s="97" t="s">
        <v>77</v>
      </c>
      <c r="BK262" s="253">
        <f>ROUND(I262*H262,2)</f>
        <v>0</v>
      </c>
      <c r="BL262" s="97" t="s">
        <v>167</v>
      </c>
      <c r="BM262" s="97" t="s">
        <v>2029</v>
      </c>
    </row>
    <row r="263" spans="2:65" s="265" customFormat="1">
      <c r="B263" s="264"/>
      <c r="D263" s="254" t="s">
        <v>171</v>
      </c>
      <c r="E263" s="266" t="s">
        <v>5</v>
      </c>
      <c r="F263" s="267" t="s">
        <v>2030</v>
      </c>
      <c r="H263" s="268">
        <v>6</v>
      </c>
      <c r="I263" s="10"/>
      <c r="L263" s="264"/>
      <c r="M263" s="269"/>
      <c r="N263" s="270"/>
      <c r="O263" s="270"/>
      <c r="P263" s="270"/>
      <c r="Q263" s="270"/>
      <c r="R263" s="270"/>
      <c r="S263" s="270"/>
      <c r="T263" s="271"/>
      <c r="AT263" s="266" t="s">
        <v>171</v>
      </c>
      <c r="AU263" s="266" t="s">
        <v>81</v>
      </c>
      <c r="AV263" s="265" t="s">
        <v>81</v>
      </c>
      <c r="AW263" s="265" t="s">
        <v>36</v>
      </c>
      <c r="AX263" s="265" t="s">
        <v>73</v>
      </c>
      <c r="AY263" s="266" t="s">
        <v>160</v>
      </c>
    </row>
    <row r="264" spans="2:65" s="265" customFormat="1">
      <c r="B264" s="264"/>
      <c r="D264" s="254" t="s">
        <v>171</v>
      </c>
      <c r="E264" s="266" t="s">
        <v>5</v>
      </c>
      <c r="F264" s="267" t="s">
        <v>2031</v>
      </c>
      <c r="H264" s="268">
        <v>11</v>
      </c>
      <c r="I264" s="10"/>
      <c r="L264" s="264"/>
      <c r="M264" s="269"/>
      <c r="N264" s="270"/>
      <c r="O264" s="270"/>
      <c r="P264" s="270"/>
      <c r="Q264" s="270"/>
      <c r="R264" s="270"/>
      <c r="S264" s="270"/>
      <c r="T264" s="271"/>
      <c r="AT264" s="266" t="s">
        <v>171</v>
      </c>
      <c r="AU264" s="266" t="s">
        <v>81</v>
      </c>
      <c r="AV264" s="265" t="s">
        <v>81</v>
      </c>
      <c r="AW264" s="265" t="s">
        <v>36</v>
      </c>
      <c r="AX264" s="265" t="s">
        <v>73</v>
      </c>
      <c r="AY264" s="266" t="s">
        <v>160</v>
      </c>
    </row>
    <row r="265" spans="2:65" s="273" customFormat="1">
      <c r="B265" s="272"/>
      <c r="D265" s="254" t="s">
        <v>171</v>
      </c>
      <c r="E265" s="274" t="s">
        <v>5</v>
      </c>
      <c r="F265" s="275" t="s">
        <v>176</v>
      </c>
      <c r="H265" s="276">
        <v>17</v>
      </c>
      <c r="I265" s="11"/>
      <c r="L265" s="272"/>
      <c r="M265" s="277"/>
      <c r="N265" s="278"/>
      <c r="O265" s="278"/>
      <c r="P265" s="278"/>
      <c r="Q265" s="278"/>
      <c r="R265" s="278"/>
      <c r="S265" s="278"/>
      <c r="T265" s="279"/>
      <c r="AT265" s="274" t="s">
        <v>171</v>
      </c>
      <c r="AU265" s="274" t="s">
        <v>81</v>
      </c>
      <c r="AV265" s="273" t="s">
        <v>167</v>
      </c>
      <c r="AW265" s="273" t="s">
        <v>36</v>
      </c>
      <c r="AX265" s="273" t="s">
        <v>77</v>
      </c>
      <c r="AY265" s="274" t="s">
        <v>160</v>
      </c>
    </row>
    <row r="266" spans="2:65" s="118" customFormat="1" ht="51" customHeight="1">
      <c r="B266" s="113"/>
      <c r="C266" s="243" t="s">
        <v>477</v>
      </c>
      <c r="D266" s="243" t="s">
        <v>162</v>
      </c>
      <c r="E266" s="244" t="s">
        <v>548</v>
      </c>
      <c r="F266" s="245" t="s">
        <v>549</v>
      </c>
      <c r="G266" s="246" t="s">
        <v>187</v>
      </c>
      <c r="H266" s="247">
        <v>4</v>
      </c>
      <c r="I266" s="8"/>
      <c r="J266" s="248">
        <f>ROUND(I266*H266,2)</f>
        <v>0</v>
      </c>
      <c r="K266" s="245" t="s">
        <v>188</v>
      </c>
      <c r="L266" s="113"/>
      <c r="M266" s="249" t="s">
        <v>5</v>
      </c>
      <c r="N266" s="250" t="s">
        <v>44</v>
      </c>
      <c r="O266" s="114"/>
      <c r="P266" s="251">
        <f>O266*H266</f>
        <v>0</v>
      </c>
      <c r="Q266" s="251">
        <v>0</v>
      </c>
      <c r="R266" s="251">
        <f>Q266*H266</f>
        <v>0</v>
      </c>
      <c r="S266" s="251">
        <v>0</v>
      </c>
      <c r="T266" s="252">
        <f>S266*H266</f>
        <v>0</v>
      </c>
      <c r="AR266" s="97" t="s">
        <v>167</v>
      </c>
      <c r="AT266" s="97" t="s">
        <v>162</v>
      </c>
      <c r="AU266" s="97" t="s">
        <v>81</v>
      </c>
      <c r="AY266" s="97" t="s">
        <v>160</v>
      </c>
      <c r="BE266" s="253">
        <f>IF(N266="základní",J266,0)</f>
        <v>0</v>
      </c>
      <c r="BF266" s="253">
        <f>IF(N266="snížená",J266,0)</f>
        <v>0</v>
      </c>
      <c r="BG266" s="253">
        <f>IF(N266="zákl. přenesená",J266,0)</f>
        <v>0</v>
      </c>
      <c r="BH266" s="253">
        <f>IF(N266="sníž. přenesená",J266,0)</f>
        <v>0</v>
      </c>
      <c r="BI266" s="253">
        <f>IF(N266="nulová",J266,0)</f>
        <v>0</v>
      </c>
      <c r="BJ266" s="97" t="s">
        <v>77</v>
      </c>
      <c r="BK266" s="253">
        <f>ROUND(I266*H266,2)</f>
        <v>0</v>
      </c>
      <c r="BL266" s="97" t="s">
        <v>167</v>
      </c>
      <c r="BM266" s="97" t="s">
        <v>2032</v>
      </c>
    </row>
    <row r="267" spans="2:65" s="231" customFormat="1" ht="29.85" customHeight="1">
      <c r="B267" s="230"/>
      <c r="D267" s="232" t="s">
        <v>72</v>
      </c>
      <c r="E267" s="241" t="s">
        <v>551</v>
      </c>
      <c r="F267" s="241" t="s">
        <v>552</v>
      </c>
      <c r="I267" s="7"/>
      <c r="J267" s="242">
        <f>BK267</f>
        <v>0</v>
      </c>
      <c r="L267" s="230"/>
      <c r="M267" s="235"/>
      <c r="N267" s="236"/>
      <c r="O267" s="236"/>
      <c r="P267" s="237">
        <f>SUM(P268:P271)</f>
        <v>0</v>
      </c>
      <c r="Q267" s="236"/>
      <c r="R267" s="237">
        <f>SUM(R268:R271)</f>
        <v>0</v>
      </c>
      <c r="S267" s="236"/>
      <c r="T267" s="238">
        <f>SUM(T268:T271)</f>
        <v>0</v>
      </c>
      <c r="AR267" s="232" t="s">
        <v>77</v>
      </c>
      <c r="AT267" s="239" t="s">
        <v>72</v>
      </c>
      <c r="AU267" s="239" t="s">
        <v>77</v>
      </c>
      <c r="AY267" s="232" t="s">
        <v>160</v>
      </c>
      <c r="BK267" s="240">
        <f>SUM(BK268:BK271)</f>
        <v>0</v>
      </c>
    </row>
    <row r="268" spans="2:65" s="118" customFormat="1" ht="16.5" customHeight="1">
      <c r="B268" s="113"/>
      <c r="C268" s="243" t="s">
        <v>483</v>
      </c>
      <c r="D268" s="243" t="s">
        <v>162</v>
      </c>
      <c r="E268" s="244" t="s">
        <v>554</v>
      </c>
      <c r="F268" s="245" t="s">
        <v>555</v>
      </c>
      <c r="G268" s="246" t="s">
        <v>280</v>
      </c>
      <c r="H268" s="247">
        <v>2.5920000000000001</v>
      </c>
      <c r="I268" s="8"/>
      <c r="J268" s="248">
        <f>ROUND(I268*H268,2)</f>
        <v>0</v>
      </c>
      <c r="K268" s="245" t="s">
        <v>5</v>
      </c>
      <c r="L268" s="113"/>
      <c r="M268" s="249" t="s">
        <v>5</v>
      </c>
      <c r="N268" s="250" t="s">
        <v>44</v>
      </c>
      <c r="O268" s="114"/>
      <c r="P268" s="251">
        <f>O268*H268</f>
        <v>0</v>
      </c>
      <c r="Q268" s="251">
        <v>0</v>
      </c>
      <c r="R268" s="251">
        <f>Q268*H268</f>
        <v>0</v>
      </c>
      <c r="S268" s="251">
        <v>0</v>
      </c>
      <c r="T268" s="252">
        <f>S268*H268</f>
        <v>0</v>
      </c>
      <c r="AR268" s="97" t="s">
        <v>167</v>
      </c>
      <c r="AT268" s="97" t="s">
        <v>162</v>
      </c>
      <c r="AU268" s="97" t="s">
        <v>81</v>
      </c>
      <c r="AY268" s="97" t="s">
        <v>160</v>
      </c>
      <c r="BE268" s="253">
        <f>IF(N268="základní",J268,0)</f>
        <v>0</v>
      </c>
      <c r="BF268" s="253">
        <f>IF(N268="snížená",J268,0)</f>
        <v>0</v>
      </c>
      <c r="BG268" s="253">
        <f>IF(N268="zákl. přenesená",J268,0)</f>
        <v>0</v>
      </c>
      <c r="BH268" s="253">
        <f>IF(N268="sníž. přenesená",J268,0)</f>
        <v>0</v>
      </c>
      <c r="BI268" s="253">
        <f>IF(N268="nulová",J268,0)</f>
        <v>0</v>
      </c>
      <c r="BJ268" s="97" t="s">
        <v>77</v>
      </c>
      <c r="BK268" s="253">
        <f>ROUND(I268*H268,2)</f>
        <v>0</v>
      </c>
      <c r="BL268" s="97" t="s">
        <v>167</v>
      </c>
      <c r="BM268" s="97" t="s">
        <v>2033</v>
      </c>
    </row>
    <row r="269" spans="2:65" s="258" customFormat="1">
      <c r="B269" s="257"/>
      <c r="D269" s="254" t="s">
        <v>171</v>
      </c>
      <c r="E269" s="259" t="s">
        <v>5</v>
      </c>
      <c r="F269" s="260" t="s">
        <v>557</v>
      </c>
      <c r="H269" s="259" t="s">
        <v>5</v>
      </c>
      <c r="I269" s="9"/>
      <c r="L269" s="257"/>
      <c r="M269" s="261"/>
      <c r="N269" s="262"/>
      <c r="O269" s="262"/>
      <c r="P269" s="262"/>
      <c r="Q269" s="262"/>
      <c r="R269" s="262"/>
      <c r="S269" s="262"/>
      <c r="T269" s="263"/>
      <c r="AT269" s="259" t="s">
        <v>171</v>
      </c>
      <c r="AU269" s="259" t="s">
        <v>81</v>
      </c>
      <c r="AV269" s="258" t="s">
        <v>77</v>
      </c>
      <c r="AW269" s="258" t="s">
        <v>36</v>
      </c>
      <c r="AX269" s="258" t="s">
        <v>73</v>
      </c>
      <c r="AY269" s="259" t="s">
        <v>160</v>
      </c>
    </row>
    <row r="270" spans="2:65" s="258" customFormat="1">
      <c r="B270" s="257"/>
      <c r="D270" s="254" t="s">
        <v>171</v>
      </c>
      <c r="E270" s="259" t="s">
        <v>5</v>
      </c>
      <c r="F270" s="260" t="s">
        <v>267</v>
      </c>
      <c r="H270" s="259" t="s">
        <v>5</v>
      </c>
      <c r="I270" s="9"/>
      <c r="L270" s="257"/>
      <c r="M270" s="261"/>
      <c r="N270" s="262"/>
      <c r="O270" s="262"/>
      <c r="P270" s="262"/>
      <c r="Q270" s="262"/>
      <c r="R270" s="262"/>
      <c r="S270" s="262"/>
      <c r="T270" s="263"/>
      <c r="AT270" s="259" t="s">
        <v>171</v>
      </c>
      <c r="AU270" s="259" t="s">
        <v>81</v>
      </c>
      <c r="AV270" s="258" t="s">
        <v>77</v>
      </c>
      <c r="AW270" s="258" t="s">
        <v>36</v>
      </c>
      <c r="AX270" s="258" t="s">
        <v>73</v>
      </c>
      <c r="AY270" s="259" t="s">
        <v>160</v>
      </c>
    </row>
    <row r="271" spans="2:65" s="265" customFormat="1">
      <c r="B271" s="264"/>
      <c r="D271" s="254" t="s">
        <v>171</v>
      </c>
      <c r="E271" s="266" t="s">
        <v>5</v>
      </c>
      <c r="F271" s="267" t="s">
        <v>2034</v>
      </c>
      <c r="H271" s="268">
        <v>2.5920000000000001</v>
      </c>
      <c r="I271" s="10"/>
      <c r="L271" s="264"/>
      <c r="M271" s="269"/>
      <c r="N271" s="270"/>
      <c r="O271" s="270"/>
      <c r="P271" s="270"/>
      <c r="Q271" s="270"/>
      <c r="R271" s="270"/>
      <c r="S271" s="270"/>
      <c r="T271" s="271"/>
      <c r="AT271" s="266" t="s">
        <v>171</v>
      </c>
      <c r="AU271" s="266" t="s">
        <v>81</v>
      </c>
      <c r="AV271" s="265" t="s">
        <v>81</v>
      </c>
      <c r="AW271" s="265" t="s">
        <v>36</v>
      </c>
      <c r="AX271" s="265" t="s">
        <v>77</v>
      </c>
      <c r="AY271" s="266" t="s">
        <v>160</v>
      </c>
    </row>
    <row r="272" spans="2:65" s="231" customFormat="1" ht="29.85" customHeight="1">
      <c r="B272" s="230"/>
      <c r="D272" s="232" t="s">
        <v>72</v>
      </c>
      <c r="E272" s="241" t="s">
        <v>560</v>
      </c>
      <c r="F272" s="241" t="s">
        <v>561</v>
      </c>
      <c r="I272" s="7"/>
      <c r="J272" s="242">
        <f>BK272</f>
        <v>0</v>
      </c>
      <c r="L272" s="230"/>
      <c r="M272" s="235"/>
      <c r="N272" s="236"/>
      <c r="O272" s="236"/>
      <c r="P272" s="237">
        <f>P273</f>
        <v>0</v>
      </c>
      <c r="Q272" s="236"/>
      <c r="R272" s="237">
        <f>R273</f>
        <v>0</v>
      </c>
      <c r="S272" s="236"/>
      <c r="T272" s="238">
        <f>T273</f>
        <v>0</v>
      </c>
      <c r="AR272" s="232" t="s">
        <v>77</v>
      </c>
      <c r="AT272" s="239" t="s">
        <v>72</v>
      </c>
      <c r="AU272" s="239" t="s">
        <v>77</v>
      </c>
      <c r="AY272" s="232" t="s">
        <v>160</v>
      </c>
      <c r="BK272" s="240">
        <f>BK273</f>
        <v>0</v>
      </c>
    </row>
    <row r="273" spans="2:65" s="118" customFormat="1" ht="25.5" customHeight="1">
      <c r="B273" s="113"/>
      <c r="C273" s="243" t="s">
        <v>487</v>
      </c>
      <c r="D273" s="243" t="s">
        <v>162</v>
      </c>
      <c r="E273" s="244" t="s">
        <v>894</v>
      </c>
      <c r="F273" s="245" t="s">
        <v>895</v>
      </c>
      <c r="G273" s="246" t="s">
        <v>280</v>
      </c>
      <c r="H273" s="247">
        <v>1.2170000000000001</v>
      </c>
      <c r="I273" s="8"/>
      <c r="J273" s="248">
        <f>ROUND(I273*H273,2)</f>
        <v>0</v>
      </c>
      <c r="K273" s="245" t="s">
        <v>188</v>
      </c>
      <c r="L273" s="113"/>
      <c r="M273" s="249" t="s">
        <v>5</v>
      </c>
      <c r="N273" s="289" t="s">
        <v>44</v>
      </c>
      <c r="O273" s="290"/>
      <c r="P273" s="291">
        <f>O273*H273</f>
        <v>0</v>
      </c>
      <c r="Q273" s="291">
        <v>0</v>
      </c>
      <c r="R273" s="291">
        <f>Q273*H273</f>
        <v>0</v>
      </c>
      <c r="S273" s="291">
        <v>0</v>
      </c>
      <c r="T273" s="292">
        <f>S273*H273</f>
        <v>0</v>
      </c>
      <c r="AR273" s="97" t="s">
        <v>167</v>
      </c>
      <c r="AT273" s="97" t="s">
        <v>162</v>
      </c>
      <c r="AU273" s="97" t="s">
        <v>81</v>
      </c>
      <c r="AY273" s="97" t="s">
        <v>160</v>
      </c>
      <c r="BE273" s="253">
        <f>IF(N273="základní",J273,0)</f>
        <v>0</v>
      </c>
      <c r="BF273" s="253">
        <f>IF(N273="snížená",J273,0)</f>
        <v>0</v>
      </c>
      <c r="BG273" s="253">
        <f>IF(N273="zákl. přenesená",J273,0)</f>
        <v>0</v>
      </c>
      <c r="BH273" s="253">
        <f>IF(N273="sníž. přenesená",J273,0)</f>
        <v>0</v>
      </c>
      <c r="BI273" s="253">
        <f>IF(N273="nulová",J273,0)</f>
        <v>0</v>
      </c>
      <c r="BJ273" s="97" t="s">
        <v>77</v>
      </c>
      <c r="BK273" s="253">
        <f>ROUND(I273*H273,2)</f>
        <v>0</v>
      </c>
      <c r="BL273" s="97" t="s">
        <v>167</v>
      </c>
      <c r="BM273" s="97" t="s">
        <v>2035</v>
      </c>
    </row>
    <row r="274" spans="2:65" s="118" customFormat="1" ht="6.95" customHeight="1">
      <c r="B274" s="129"/>
      <c r="C274" s="130"/>
      <c r="D274" s="130"/>
      <c r="E274" s="130"/>
      <c r="F274" s="130"/>
      <c r="G274" s="130"/>
      <c r="H274" s="130"/>
      <c r="I274" s="130"/>
      <c r="J274" s="130"/>
      <c r="K274" s="130"/>
      <c r="L274" s="113"/>
    </row>
  </sheetData>
  <sheetProtection algorithmName="SHA-512" hashValue="LOnsRiJ36N3gxVNU91cFcZxt73J11OJ3Z5KkVRswNV40pJDrcqX9HNMXrwhB+GnLajsvDwuXQBuPF882J758sA==" saltValue="s6Nel4fGHCFGp9yjObMaqg==" spinCount="100000" sheet="1" objects="1" scenarios="1"/>
  <autoFilter ref="C90:K273"/>
  <mergeCells count="13">
    <mergeCell ref="E83:H83"/>
    <mergeCell ref="G1:H1"/>
    <mergeCell ref="L2:V2"/>
    <mergeCell ref="E49:H49"/>
    <mergeCell ref="E51:H51"/>
    <mergeCell ref="J55:J56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7"/>
  <sheetViews>
    <sheetView showGridLines="0" workbookViewId="0">
      <pane ySplit="1" topLeftCell="A2" activePane="bottomLeft" state="frozen"/>
      <selection pane="bottomLeft" activeCell="F18" sqref="F18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118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s="118" customFormat="1" ht="15">
      <c r="B8" s="113"/>
      <c r="C8" s="114"/>
      <c r="D8" s="109" t="s">
        <v>125</v>
      </c>
      <c r="E8" s="114"/>
      <c r="F8" s="114"/>
      <c r="G8" s="114"/>
      <c r="H8" s="114"/>
      <c r="I8" s="114"/>
      <c r="J8" s="114"/>
      <c r="K8" s="117"/>
    </row>
    <row r="9" spans="1:70" s="118" customFormat="1" ht="36.950000000000003" customHeight="1">
      <c r="B9" s="113"/>
      <c r="C9" s="114"/>
      <c r="D9" s="114"/>
      <c r="E9" s="356" t="s">
        <v>2036</v>
      </c>
      <c r="F9" s="355"/>
      <c r="G9" s="355"/>
      <c r="H9" s="355"/>
      <c r="I9" s="114"/>
      <c r="J9" s="114"/>
      <c r="K9" s="117"/>
    </row>
    <row r="10" spans="1:70" s="118" customFormat="1">
      <c r="B10" s="113"/>
      <c r="C10" s="114"/>
      <c r="D10" s="114"/>
      <c r="E10" s="114"/>
      <c r="F10" s="114"/>
      <c r="G10" s="114"/>
      <c r="H10" s="114"/>
      <c r="I10" s="114"/>
      <c r="J10" s="114"/>
      <c r="K10" s="117"/>
    </row>
    <row r="11" spans="1:70" s="118" customFormat="1" ht="14.45" customHeight="1">
      <c r="B11" s="113"/>
      <c r="C11" s="114"/>
      <c r="D11" s="109" t="s">
        <v>20</v>
      </c>
      <c r="E11" s="114"/>
      <c r="F11" s="110" t="s">
        <v>5</v>
      </c>
      <c r="G11" s="114"/>
      <c r="H11" s="114"/>
      <c r="I11" s="109" t="s">
        <v>22</v>
      </c>
      <c r="J11" s="110" t="s">
        <v>5</v>
      </c>
      <c r="K11" s="117"/>
    </row>
    <row r="12" spans="1:70" s="118" customFormat="1" ht="14.45" customHeight="1">
      <c r="B12" s="113"/>
      <c r="C12" s="114"/>
      <c r="D12" s="109" t="s">
        <v>24</v>
      </c>
      <c r="E12" s="114"/>
      <c r="F12" s="110" t="s">
        <v>25</v>
      </c>
      <c r="G12" s="114"/>
      <c r="H12" s="114"/>
      <c r="I12" s="109" t="s">
        <v>26</v>
      </c>
      <c r="J12" s="184" t="str">
        <f>'Rekapitulace stavby'!AN8</f>
        <v>28. 12. 2018</v>
      </c>
      <c r="K12" s="117"/>
    </row>
    <row r="13" spans="1:70" s="118" customFormat="1" ht="10.9" customHeight="1">
      <c r="B13" s="113"/>
      <c r="C13" s="114"/>
      <c r="D13" s="114"/>
      <c r="E13" s="114"/>
      <c r="F13" s="114"/>
      <c r="G13" s="114"/>
      <c r="H13" s="114"/>
      <c r="I13" s="114"/>
      <c r="J13" s="114"/>
      <c r="K13" s="117"/>
    </row>
    <row r="14" spans="1:70" s="118" customFormat="1" ht="14.45" customHeight="1">
      <c r="B14" s="113"/>
      <c r="C14" s="114"/>
      <c r="D14" s="109" t="s">
        <v>28</v>
      </c>
      <c r="E14" s="114"/>
      <c r="F14" s="114"/>
      <c r="G14" s="114"/>
      <c r="H14" s="114"/>
      <c r="I14" s="109" t="s">
        <v>29</v>
      </c>
      <c r="J14" s="110" t="s">
        <v>5</v>
      </c>
      <c r="K14" s="117"/>
    </row>
    <row r="15" spans="1:70" s="118" customFormat="1" ht="18" customHeight="1">
      <c r="B15" s="113"/>
      <c r="C15" s="114"/>
      <c r="D15" s="114"/>
      <c r="E15" s="110" t="s">
        <v>30</v>
      </c>
      <c r="F15" s="114"/>
      <c r="G15" s="114"/>
      <c r="H15" s="114"/>
      <c r="I15" s="109" t="s">
        <v>31</v>
      </c>
      <c r="J15" s="110" t="s">
        <v>5</v>
      </c>
      <c r="K15" s="117"/>
    </row>
    <row r="16" spans="1:70" s="118" customFormat="1" ht="6.95" customHeight="1">
      <c r="B16" s="113"/>
      <c r="C16" s="114"/>
      <c r="D16" s="114"/>
      <c r="E16" s="114"/>
      <c r="F16" s="114"/>
      <c r="G16" s="114"/>
      <c r="H16" s="114"/>
      <c r="I16" s="114"/>
      <c r="J16" s="114"/>
      <c r="K16" s="117"/>
    </row>
    <row r="17" spans="2:11" s="118" customFormat="1" ht="14.45" customHeight="1">
      <c r="B17" s="113"/>
      <c r="C17" s="114"/>
      <c r="D17" s="109" t="s">
        <v>32</v>
      </c>
      <c r="E17" s="114"/>
      <c r="F17" s="114"/>
      <c r="G17" s="114"/>
      <c r="H17" s="114"/>
      <c r="I17" s="109" t="s">
        <v>29</v>
      </c>
      <c r="J17" s="110" t="str">
        <f>IF('Rekapitulace stavby'!AN13="Vyplň údaj","",IF('Rekapitulace stavby'!AN13="","",'Rekapitulace stavby'!AN13))</f>
        <v/>
      </c>
      <c r="K17" s="117"/>
    </row>
    <row r="18" spans="2:11" s="118" customFormat="1" ht="18" customHeight="1">
      <c r="B18" s="113"/>
      <c r="C18" s="114"/>
      <c r="D18" s="114"/>
      <c r="E18" s="110" t="str">
        <f>IF('Rekapitulace stavby'!E14="Vyplň údaj","",IF('Rekapitulace stavby'!E14="","",'Rekapitulace stavby'!E14))</f>
        <v/>
      </c>
      <c r="F18" s="114"/>
      <c r="G18" s="114"/>
      <c r="H18" s="114"/>
      <c r="I18" s="109" t="s">
        <v>31</v>
      </c>
      <c r="J18" s="110" t="str">
        <f>IF('Rekapitulace stavby'!AN14="Vyplň údaj","",IF('Rekapitulace stavby'!AN14="","",'Rekapitulace stavby'!AN14))</f>
        <v/>
      </c>
      <c r="K18" s="117"/>
    </row>
    <row r="19" spans="2:11" s="118" customFormat="1" ht="6.95" customHeight="1">
      <c r="B19" s="113"/>
      <c r="C19" s="114"/>
      <c r="D19" s="114"/>
      <c r="E19" s="114"/>
      <c r="F19" s="114"/>
      <c r="G19" s="114"/>
      <c r="H19" s="114"/>
      <c r="I19" s="114"/>
      <c r="J19" s="114"/>
      <c r="K19" s="117"/>
    </row>
    <row r="20" spans="2:11" s="118" customFormat="1" ht="14.45" customHeight="1">
      <c r="B20" s="113"/>
      <c r="C20" s="114"/>
      <c r="D20" s="109" t="s">
        <v>34</v>
      </c>
      <c r="E20" s="114"/>
      <c r="F20" s="114"/>
      <c r="G20" s="114"/>
      <c r="H20" s="114"/>
      <c r="I20" s="109" t="s">
        <v>29</v>
      </c>
      <c r="J20" s="110" t="s">
        <v>5</v>
      </c>
      <c r="K20" s="117"/>
    </row>
    <row r="21" spans="2:11" s="118" customFormat="1" ht="18" customHeight="1">
      <c r="B21" s="113"/>
      <c r="C21" s="114"/>
      <c r="D21" s="114"/>
      <c r="E21" s="110" t="s">
        <v>35</v>
      </c>
      <c r="F21" s="114"/>
      <c r="G21" s="114"/>
      <c r="H21" s="114"/>
      <c r="I21" s="109" t="s">
        <v>31</v>
      </c>
      <c r="J21" s="110" t="s">
        <v>5</v>
      </c>
      <c r="K21" s="117"/>
    </row>
    <row r="22" spans="2:11" s="118" customFormat="1" ht="6.95" customHeight="1">
      <c r="B22" s="113"/>
      <c r="C22" s="114"/>
      <c r="D22" s="114"/>
      <c r="E22" s="114"/>
      <c r="F22" s="114"/>
      <c r="G22" s="114"/>
      <c r="H22" s="114"/>
      <c r="I22" s="114"/>
      <c r="J22" s="114"/>
      <c r="K22" s="117"/>
    </row>
    <row r="23" spans="2:11" s="118" customFormat="1" ht="14.45" customHeight="1">
      <c r="B23" s="113"/>
      <c r="C23" s="114"/>
      <c r="D23" s="109" t="s">
        <v>37</v>
      </c>
      <c r="E23" s="114"/>
      <c r="F23" s="114"/>
      <c r="G23" s="114"/>
      <c r="H23" s="114"/>
      <c r="I23" s="114"/>
      <c r="J23" s="114"/>
      <c r="K23" s="117"/>
    </row>
    <row r="24" spans="2:11" s="188" customFormat="1" ht="71.25" customHeight="1">
      <c r="B24" s="185"/>
      <c r="C24" s="186"/>
      <c r="D24" s="186"/>
      <c r="E24" s="326" t="s">
        <v>38</v>
      </c>
      <c r="F24" s="326"/>
      <c r="G24" s="326"/>
      <c r="H24" s="326"/>
      <c r="I24" s="186"/>
      <c r="J24" s="186"/>
      <c r="K24" s="187"/>
    </row>
    <row r="25" spans="2:11" s="118" customFormat="1" ht="6.95" customHeight="1">
      <c r="B25" s="113"/>
      <c r="C25" s="114"/>
      <c r="D25" s="114"/>
      <c r="E25" s="114"/>
      <c r="F25" s="114"/>
      <c r="G25" s="114"/>
      <c r="H25" s="114"/>
      <c r="I25" s="114"/>
      <c r="J25" s="114"/>
      <c r="K25" s="117"/>
    </row>
    <row r="26" spans="2:11" s="118" customFormat="1" ht="6.95" customHeight="1">
      <c r="B26" s="113"/>
      <c r="C26" s="114"/>
      <c r="D26" s="142"/>
      <c r="E26" s="142"/>
      <c r="F26" s="142"/>
      <c r="G26" s="142"/>
      <c r="H26" s="142"/>
      <c r="I26" s="142"/>
      <c r="J26" s="142"/>
      <c r="K26" s="189"/>
    </row>
    <row r="27" spans="2:11" s="118" customFormat="1" ht="25.35" customHeight="1">
      <c r="B27" s="113"/>
      <c r="C27" s="114"/>
      <c r="D27" s="190" t="s">
        <v>39</v>
      </c>
      <c r="E27" s="114"/>
      <c r="F27" s="114"/>
      <c r="G27" s="114"/>
      <c r="H27" s="114"/>
      <c r="I27" s="114"/>
      <c r="J27" s="191">
        <f>ROUND(J82,2)</f>
        <v>0</v>
      </c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14.45" customHeight="1">
      <c r="B29" s="113"/>
      <c r="C29" s="114"/>
      <c r="D29" s="114"/>
      <c r="E29" s="114"/>
      <c r="F29" s="192" t="s">
        <v>41</v>
      </c>
      <c r="G29" s="114"/>
      <c r="H29" s="114"/>
      <c r="I29" s="192" t="s">
        <v>40</v>
      </c>
      <c r="J29" s="192" t="s">
        <v>42</v>
      </c>
      <c r="K29" s="117"/>
    </row>
    <row r="30" spans="2:11" s="118" customFormat="1" ht="14.45" customHeight="1">
      <c r="B30" s="113"/>
      <c r="C30" s="114"/>
      <c r="D30" s="121" t="s">
        <v>43</v>
      </c>
      <c r="E30" s="121" t="s">
        <v>44</v>
      </c>
      <c r="F30" s="193">
        <f>ROUND(SUM(BE82:BE146), 2)</f>
        <v>0</v>
      </c>
      <c r="G30" s="114"/>
      <c r="H30" s="114"/>
      <c r="I30" s="194">
        <v>0.21</v>
      </c>
      <c r="J30" s="193">
        <f>ROUND(ROUND((SUM(BE82:BE146)), 2)*I30, 2)</f>
        <v>0</v>
      </c>
      <c r="K30" s="117"/>
    </row>
    <row r="31" spans="2:11" s="118" customFormat="1" ht="14.45" customHeight="1">
      <c r="B31" s="113"/>
      <c r="C31" s="114"/>
      <c r="D31" s="114"/>
      <c r="E31" s="121" t="s">
        <v>45</v>
      </c>
      <c r="F31" s="193">
        <f>ROUND(SUM(BF82:BF146), 2)</f>
        <v>0</v>
      </c>
      <c r="G31" s="114"/>
      <c r="H31" s="114"/>
      <c r="I31" s="194">
        <v>0.15</v>
      </c>
      <c r="J31" s="193">
        <f>ROUND(ROUND((SUM(BF82:BF146)), 2)*I31, 2)</f>
        <v>0</v>
      </c>
      <c r="K31" s="117"/>
    </row>
    <row r="32" spans="2:11" s="118" customFormat="1" ht="14.45" hidden="1" customHeight="1">
      <c r="B32" s="113"/>
      <c r="C32" s="114"/>
      <c r="D32" s="114"/>
      <c r="E32" s="121" t="s">
        <v>46</v>
      </c>
      <c r="F32" s="193">
        <f>ROUND(SUM(BG82:BG146), 2)</f>
        <v>0</v>
      </c>
      <c r="G32" s="114"/>
      <c r="H32" s="114"/>
      <c r="I32" s="194">
        <v>0.21</v>
      </c>
      <c r="J32" s="193">
        <v>0</v>
      </c>
      <c r="K32" s="117"/>
    </row>
    <row r="33" spans="2:11" s="118" customFormat="1" ht="14.45" hidden="1" customHeight="1">
      <c r="B33" s="113"/>
      <c r="C33" s="114"/>
      <c r="D33" s="114"/>
      <c r="E33" s="121" t="s">
        <v>47</v>
      </c>
      <c r="F33" s="193">
        <f>ROUND(SUM(BH82:BH146), 2)</f>
        <v>0</v>
      </c>
      <c r="G33" s="114"/>
      <c r="H33" s="114"/>
      <c r="I33" s="194">
        <v>0.15</v>
      </c>
      <c r="J33" s="193"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48</v>
      </c>
      <c r="F34" s="193">
        <f>ROUND(SUM(BI82:BI146), 2)</f>
        <v>0</v>
      </c>
      <c r="G34" s="114"/>
      <c r="H34" s="114"/>
      <c r="I34" s="194">
        <v>0</v>
      </c>
      <c r="J34" s="193">
        <v>0</v>
      </c>
      <c r="K34" s="117"/>
    </row>
    <row r="35" spans="2:11" s="118" customFormat="1" ht="6.95" customHeight="1">
      <c r="B35" s="113"/>
      <c r="C35" s="114"/>
      <c r="D35" s="114"/>
      <c r="E35" s="114"/>
      <c r="F35" s="114"/>
      <c r="G35" s="114"/>
      <c r="H35" s="114"/>
      <c r="I35" s="114"/>
      <c r="J35" s="114"/>
      <c r="K35" s="117"/>
    </row>
    <row r="36" spans="2:11" s="118" customFormat="1" ht="25.35" customHeight="1">
      <c r="B36" s="113"/>
      <c r="C36" s="195"/>
      <c r="D36" s="196" t="s">
        <v>49</v>
      </c>
      <c r="E36" s="145"/>
      <c r="F36" s="145"/>
      <c r="G36" s="197" t="s">
        <v>50</v>
      </c>
      <c r="H36" s="198" t="s">
        <v>51</v>
      </c>
      <c r="I36" s="145"/>
      <c r="J36" s="199">
        <f>SUM(J27:J34)</f>
        <v>0</v>
      </c>
      <c r="K36" s="200"/>
    </row>
    <row r="37" spans="2:11" s="118" customFormat="1" ht="14.45" customHeight="1">
      <c r="B37" s="129"/>
      <c r="C37" s="130"/>
      <c r="D37" s="130"/>
      <c r="E37" s="130"/>
      <c r="F37" s="130"/>
      <c r="G37" s="130"/>
      <c r="H37" s="130"/>
      <c r="I37" s="130"/>
      <c r="J37" s="130"/>
      <c r="K37" s="131"/>
    </row>
    <row r="41" spans="2:11" s="118" customFormat="1" ht="6.95" customHeight="1">
      <c r="B41" s="132"/>
      <c r="C41" s="133"/>
      <c r="D41" s="133"/>
      <c r="E41" s="133"/>
      <c r="F41" s="133"/>
      <c r="G41" s="133"/>
      <c r="H41" s="133"/>
      <c r="I41" s="133"/>
      <c r="J41" s="133"/>
      <c r="K41" s="201"/>
    </row>
    <row r="42" spans="2:11" s="118" customFormat="1" ht="36.950000000000003" customHeight="1">
      <c r="B42" s="113"/>
      <c r="C42" s="103" t="s">
        <v>129</v>
      </c>
      <c r="D42" s="114"/>
      <c r="E42" s="114"/>
      <c r="F42" s="114"/>
      <c r="G42" s="114"/>
      <c r="H42" s="114"/>
      <c r="I42" s="114"/>
      <c r="J42" s="114"/>
      <c r="K42" s="117"/>
    </row>
    <row r="43" spans="2:11" s="118" customFormat="1" ht="6.95" customHeight="1">
      <c r="B43" s="113"/>
      <c r="C43" s="114"/>
      <c r="D43" s="114"/>
      <c r="E43" s="114"/>
      <c r="F43" s="114"/>
      <c r="G43" s="114"/>
      <c r="H43" s="114"/>
      <c r="I43" s="114"/>
      <c r="J43" s="114"/>
      <c r="K43" s="117"/>
    </row>
    <row r="44" spans="2:11" s="118" customFormat="1" ht="14.45" customHeight="1">
      <c r="B44" s="113"/>
      <c r="C44" s="109" t="s">
        <v>19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16.5" customHeight="1">
      <c r="B45" s="113"/>
      <c r="C45" s="114"/>
      <c r="D45" s="114"/>
      <c r="E45" s="354" t="str">
        <f>E7</f>
        <v>Kosmonosy, obnova vodovodu a kanalizace - 2019 - etapa 1, část A</v>
      </c>
      <c r="F45" s="360"/>
      <c r="G45" s="360"/>
      <c r="H45" s="360"/>
      <c r="I45" s="114"/>
      <c r="J45" s="114"/>
      <c r="K45" s="117"/>
    </row>
    <row r="46" spans="2:11" s="118" customFormat="1" ht="14.45" customHeight="1">
      <c r="B46" s="113"/>
      <c r="C46" s="109" t="s">
        <v>125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7.25" customHeight="1">
      <c r="B47" s="113"/>
      <c r="C47" s="114"/>
      <c r="D47" s="114"/>
      <c r="E47" s="356" t="str">
        <f>E9</f>
        <v>06 - Vedlejší a ostaní náklady</v>
      </c>
      <c r="F47" s="355"/>
      <c r="G47" s="355"/>
      <c r="H47" s="355"/>
      <c r="I47" s="114"/>
      <c r="J47" s="114"/>
      <c r="K47" s="117"/>
    </row>
    <row r="48" spans="2:11" s="118" customFormat="1" ht="6.95" customHeight="1">
      <c r="B48" s="113"/>
      <c r="C48" s="114"/>
      <c r="D48" s="114"/>
      <c r="E48" s="114"/>
      <c r="F48" s="114"/>
      <c r="G48" s="114"/>
      <c r="H48" s="114"/>
      <c r="I48" s="114"/>
      <c r="J48" s="114"/>
      <c r="K48" s="117"/>
    </row>
    <row r="49" spans="2:47" s="118" customFormat="1" ht="18" customHeight="1">
      <c r="B49" s="113"/>
      <c r="C49" s="109" t="s">
        <v>24</v>
      </c>
      <c r="D49" s="114"/>
      <c r="E49" s="114"/>
      <c r="F49" s="110" t="str">
        <f>F12</f>
        <v>Kosmonosy</v>
      </c>
      <c r="G49" s="114"/>
      <c r="H49" s="114"/>
      <c r="I49" s="109" t="s">
        <v>26</v>
      </c>
      <c r="J49" s="184" t="str">
        <f>IF(J12="","",J12)</f>
        <v>28. 12. 2018</v>
      </c>
      <c r="K49" s="117"/>
    </row>
    <row r="50" spans="2:47" s="118" customFormat="1" ht="6.95" customHeight="1">
      <c r="B50" s="113"/>
      <c r="C50" s="114"/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5">
      <c r="B51" s="113"/>
      <c r="C51" s="109" t="s">
        <v>28</v>
      </c>
      <c r="D51" s="114"/>
      <c r="E51" s="114"/>
      <c r="F51" s="110" t="str">
        <f>E15</f>
        <v>Vodovody a kanalizace Mladá Boleslav, a.s.</v>
      </c>
      <c r="G51" s="114"/>
      <c r="H51" s="114"/>
      <c r="I51" s="109" t="s">
        <v>34</v>
      </c>
      <c r="J51" s="326" t="str">
        <f>E21</f>
        <v>Šindlar s.r.o., Na Brně 372/2a, Hradec Králové 6</v>
      </c>
      <c r="K51" s="117"/>
    </row>
    <row r="52" spans="2:47" s="118" customFormat="1" ht="14.45" customHeight="1">
      <c r="B52" s="113"/>
      <c r="C52" s="109" t="s">
        <v>32</v>
      </c>
      <c r="D52" s="114"/>
      <c r="E52" s="114"/>
      <c r="F52" s="110" t="str">
        <f>IF(E18="","",E18)</f>
        <v/>
      </c>
      <c r="G52" s="114"/>
      <c r="H52" s="114"/>
      <c r="I52" s="114"/>
      <c r="J52" s="357"/>
      <c r="K52" s="117"/>
    </row>
    <row r="53" spans="2:47" s="118" customFormat="1" ht="10.35" customHeight="1">
      <c r="B53" s="113"/>
      <c r="C53" s="114"/>
      <c r="D53" s="114"/>
      <c r="E53" s="114"/>
      <c r="F53" s="114"/>
      <c r="G53" s="114"/>
      <c r="H53" s="114"/>
      <c r="I53" s="114"/>
      <c r="J53" s="114"/>
      <c r="K53" s="117"/>
    </row>
    <row r="54" spans="2:47" s="118" customFormat="1" ht="29.25" customHeight="1">
      <c r="B54" s="113"/>
      <c r="C54" s="202" t="s">
        <v>130</v>
      </c>
      <c r="D54" s="195"/>
      <c r="E54" s="195"/>
      <c r="F54" s="195"/>
      <c r="G54" s="195"/>
      <c r="H54" s="195"/>
      <c r="I54" s="195"/>
      <c r="J54" s="203" t="s">
        <v>131</v>
      </c>
      <c r="K54" s="204"/>
    </row>
    <row r="55" spans="2:47" s="118" customFormat="1" ht="10.35" customHeight="1">
      <c r="B55" s="113"/>
      <c r="C55" s="114"/>
      <c r="D55" s="114"/>
      <c r="E55" s="114"/>
      <c r="F55" s="114"/>
      <c r="G55" s="114"/>
      <c r="H55" s="114"/>
      <c r="I55" s="114"/>
      <c r="J55" s="114"/>
      <c r="K55" s="117"/>
    </row>
    <row r="56" spans="2:47" s="118" customFormat="1" ht="29.25" customHeight="1">
      <c r="B56" s="113"/>
      <c r="C56" s="205" t="s">
        <v>132</v>
      </c>
      <c r="D56" s="114"/>
      <c r="E56" s="114"/>
      <c r="F56" s="114"/>
      <c r="G56" s="114"/>
      <c r="H56" s="114"/>
      <c r="I56" s="114"/>
      <c r="J56" s="191">
        <f>J82</f>
        <v>0</v>
      </c>
      <c r="K56" s="117"/>
      <c r="AU56" s="97" t="s">
        <v>133</v>
      </c>
    </row>
    <row r="57" spans="2:47" s="212" customFormat="1" ht="24.95" customHeight="1">
      <c r="B57" s="206"/>
      <c r="C57" s="207"/>
      <c r="D57" s="208" t="s">
        <v>2037</v>
      </c>
      <c r="E57" s="209"/>
      <c r="F57" s="209"/>
      <c r="G57" s="209"/>
      <c r="H57" s="209"/>
      <c r="I57" s="209"/>
      <c r="J57" s="210">
        <f>J83</f>
        <v>0</v>
      </c>
      <c r="K57" s="211"/>
    </row>
    <row r="58" spans="2:47" s="171" customFormat="1" ht="19.899999999999999" customHeight="1">
      <c r="B58" s="213"/>
      <c r="C58" s="214"/>
      <c r="D58" s="215" t="s">
        <v>2038</v>
      </c>
      <c r="E58" s="216"/>
      <c r="F58" s="216"/>
      <c r="G58" s="216"/>
      <c r="H58" s="216"/>
      <c r="I58" s="216"/>
      <c r="J58" s="217">
        <f>J84</f>
        <v>0</v>
      </c>
      <c r="K58" s="218"/>
    </row>
    <row r="59" spans="2:47" s="212" customFormat="1" ht="24.95" customHeight="1">
      <c r="B59" s="206"/>
      <c r="C59" s="207"/>
      <c r="D59" s="208" t="s">
        <v>2039</v>
      </c>
      <c r="E59" s="209"/>
      <c r="F59" s="209"/>
      <c r="G59" s="209"/>
      <c r="H59" s="209"/>
      <c r="I59" s="209"/>
      <c r="J59" s="210">
        <f>J93</f>
        <v>0</v>
      </c>
      <c r="K59" s="211"/>
    </row>
    <row r="60" spans="2:47" s="171" customFormat="1" ht="19.899999999999999" customHeight="1">
      <c r="B60" s="213"/>
      <c r="C60" s="214"/>
      <c r="D60" s="215" t="s">
        <v>2040</v>
      </c>
      <c r="E60" s="216"/>
      <c r="F60" s="216"/>
      <c r="G60" s="216"/>
      <c r="H60" s="216"/>
      <c r="I60" s="216"/>
      <c r="J60" s="217">
        <f>J94</f>
        <v>0</v>
      </c>
      <c r="K60" s="218"/>
    </row>
    <row r="61" spans="2:47" s="171" customFormat="1" ht="19.899999999999999" customHeight="1">
      <c r="B61" s="213"/>
      <c r="C61" s="214"/>
      <c r="D61" s="215" t="s">
        <v>2041</v>
      </c>
      <c r="E61" s="216"/>
      <c r="F61" s="216"/>
      <c r="G61" s="216"/>
      <c r="H61" s="216"/>
      <c r="I61" s="216"/>
      <c r="J61" s="217">
        <f>J115</f>
        <v>0</v>
      </c>
      <c r="K61" s="218"/>
    </row>
    <row r="62" spans="2:47" s="171" customFormat="1" ht="19.899999999999999" customHeight="1">
      <c r="B62" s="213"/>
      <c r="C62" s="214"/>
      <c r="D62" s="215" t="s">
        <v>2042</v>
      </c>
      <c r="E62" s="216"/>
      <c r="F62" s="216"/>
      <c r="G62" s="216"/>
      <c r="H62" s="216"/>
      <c r="I62" s="216"/>
      <c r="J62" s="217">
        <f>J142</f>
        <v>0</v>
      </c>
      <c r="K62" s="218"/>
    </row>
    <row r="63" spans="2:47" s="118" customFormat="1" ht="21.75" customHeight="1">
      <c r="B63" s="113"/>
      <c r="C63" s="114"/>
      <c r="D63" s="114"/>
      <c r="E63" s="114"/>
      <c r="F63" s="114"/>
      <c r="G63" s="114"/>
      <c r="H63" s="114"/>
      <c r="I63" s="114"/>
      <c r="J63" s="114"/>
      <c r="K63" s="117"/>
    </row>
    <row r="64" spans="2:47" s="118" customFormat="1" ht="6.95" customHeight="1">
      <c r="B64" s="129"/>
      <c r="C64" s="130"/>
      <c r="D64" s="130"/>
      <c r="E64" s="130"/>
      <c r="F64" s="130"/>
      <c r="G64" s="130"/>
      <c r="H64" s="130"/>
      <c r="I64" s="130"/>
      <c r="J64" s="130"/>
      <c r="K64" s="131"/>
    </row>
    <row r="68" spans="2:12" s="118" customFormat="1" ht="6.95" customHeight="1">
      <c r="B68" s="132"/>
      <c r="C68" s="133"/>
      <c r="D68" s="133"/>
      <c r="E68" s="133"/>
      <c r="F68" s="133"/>
      <c r="G68" s="133"/>
      <c r="H68" s="133"/>
      <c r="I68" s="133"/>
      <c r="J68" s="133"/>
      <c r="K68" s="133"/>
      <c r="L68" s="113"/>
    </row>
    <row r="69" spans="2:12" s="118" customFormat="1" ht="36.950000000000003" customHeight="1">
      <c r="B69" s="113"/>
      <c r="C69" s="134" t="s">
        <v>144</v>
      </c>
      <c r="L69" s="113"/>
    </row>
    <row r="70" spans="2:12" s="118" customFormat="1" ht="6.95" customHeight="1">
      <c r="B70" s="113"/>
      <c r="L70" s="113"/>
    </row>
    <row r="71" spans="2:12" s="118" customFormat="1" ht="14.45" customHeight="1">
      <c r="B71" s="113"/>
      <c r="C71" s="136" t="s">
        <v>19</v>
      </c>
      <c r="L71" s="113"/>
    </row>
    <row r="72" spans="2:12" s="118" customFormat="1" ht="16.5" customHeight="1">
      <c r="B72" s="113"/>
      <c r="E72" s="358" t="str">
        <f>E7</f>
        <v>Kosmonosy, obnova vodovodu a kanalizace - 2019 - etapa 1, část A</v>
      </c>
      <c r="F72" s="359"/>
      <c r="G72" s="359"/>
      <c r="H72" s="359"/>
      <c r="L72" s="113"/>
    </row>
    <row r="73" spans="2:12" s="118" customFormat="1" ht="14.45" customHeight="1">
      <c r="B73" s="113"/>
      <c r="C73" s="136" t="s">
        <v>125</v>
      </c>
      <c r="L73" s="113"/>
    </row>
    <row r="74" spans="2:12" s="118" customFormat="1" ht="17.25" customHeight="1">
      <c r="B74" s="113"/>
      <c r="E74" s="345" t="str">
        <f>E9</f>
        <v>06 - Vedlejší a ostaní náklady</v>
      </c>
      <c r="F74" s="352"/>
      <c r="G74" s="352"/>
      <c r="H74" s="352"/>
      <c r="L74" s="113"/>
    </row>
    <row r="75" spans="2:12" s="118" customFormat="1" ht="6.95" customHeight="1">
      <c r="B75" s="113"/>
      <c r="L75" s="113"/>
    </row>
    <row r="76" spans="2:12" s="118" customFormat="1" ht="18" customHeight="1">
      <c r="B76" s="113"/>
      <c r="C76" s="136" t="s">
        <v>24</v>
      </c>
      <c r="F76" s="219" t="str">
        <f>F12</f>
        <v>Kosmonosy</v>
      </c>
      <c r="I76" s="136" t="s">
        <v>26</v>
      </c>
      <c r="J76" s="220" t="str">
        <f>IF(J12="","",J12)</f>
        <v>28. 12. 2018</v>
      </c>
      <c r="L76" s="113"/>
    </row>
    <row r="77" spans="2:12" s="118" customFormat="1" ht="6.95" customHeight="1">
      <c r="B77" s="113"/>
      <c r="L77" s="113"/>
    </row>
    <row r="78" spans="2:12" s="118" customFormat="1" ht="15">
      <c r="B78" s="113"/>
      <c r="C78" s="136" t="s">
        <v>28</v>
      </c>
      <c r="F78" s="219" t="str">
        <f>E15</f>
        <v>Vodovody a kanalizace Mladá Boleslav, a.s.</v>
      </c>
      <c r="I78" s="136" t="s">
        <v>34</v>
      </c>
      <c r="J78" s="219" t="str">
        <f>E21</f>
        <v>Šindlar s.r.o., Na Brně 372/2a, Hradec Králové 6</v>
      </c>
      <c r="L78" s="113"/>
    </row>
    <row r="79" spans="2:12" s="118" customFormat="1" ht="14.45" customHeight="1">
      <c r="B79" s="113"/>
      <c r="C79" s="136" t="s">
        <v>32</v>
      </c>
      <c r="F79" s="219" t="str">
        <f>IF(E18="","",E18)</f>
        <v/>
      </c>
      <c r="L79" s="113"/>
    </row>
    <row r="80" spans="2:12" s="118" customFormat="1" ht="10.35" customHeight="1">
      <c r="B80" s="113"/>
      <c r="L80" s="113"/>
    </row>
    <row r="81" spans="2:65" s="225" customFormat="1" ht="29.25" customHeight="1">
      <c r="B81" s="221"/>
      <c r="C81" s="222" t="s">
        <v>145</v>
      </c>
      <c r="D81" s="223" t="s">
        <v>58</v>
      </c>
      <c r="E81" s="223" t="s">
        <v>54</v>
      </c>
      <c r="F81" s="223" t="s">
        <v>146</v>
      </c>
      <c r="G81" s="223" t="s">
        <v>147</v>
      </c>
      <c r="H81" s="223" t="s">
        <v>148</v>
      </c>
      <c r="I81" s="223" t="s">
        <v>149</v>
      </c>
      <c r="J81" s="223" t="s">
        <v>131</v>
      </c>
      <c r="K81" s="224" t="s">
        <v>150</v>
      </c>
      <c r="L81" s="221"/>
      <c r="M81" s="147" t="s">
        <v>151</v>
      </c>
      <c r="N81" s="148" t="s">
        <v>43</v>
      </c>
      <c r="O81" s="148" t="s">
        <v>152</v>
      </c>
      <c r="P81" s="148" t="s">
        <v>153</v>
      </c>
      <c r="Q81" s="148" t="s">
        <v>154</v>
      </c>
      <c r="R81" s="148" t="s">
        <v>155</v>
      </c>
      <c r="S81" s="148" t="s">
        <v>156</v>
      </c>
      <c r="T81" s="149" t="s">
        <v>157</v>
      </c>
    </row>
    <row r="82" spans="2:65" s="118" customFormat="1" ht="29.25" customHeight="1">
      <c r="B82" s="113"/>
      <c r="C82" s="151" t="s">
        <v>132</v>
      </c>
      <c r="J82" s="226">
        <f>BK82</f>
        <v>0</v>
      </c>
      <c r="L82" s="113"/>
      <c r="M82" s="150"/>
      <c r="N82" s="142"/>
      <c r="O82" s="142"/>
      <c r="P82" s="227">
        <f>P83+P93</f>
        <v>0</v>
      </c>
      <c r="Q82" s="142"/>
      <c r="R82" s="227">
        <f>R83+R93</f>
        <v>0</v>
      </c>
      <c r="S82" s="142"/>
      <c r="T82" s="228">
        <f>T83+T93</f>
        <v>0</v>
      </c>
      <c r="AT82" s="97" t="s">
        <v>72</v>
      </c>
      <c r="AU82" s="97" t="s">
        <v>133</v>
      </c>
      <c r="BK82" s="229">
        <f>BK83+BK93</f>
        <v>0</v>
      </c>
    </row>
    <row r="83" spans="2:65" s="231" customFormat="1" ht="37.35" customHeight="1">
      <c r="B83" s="230"/>
      <c r="D83" s="232" t="s">
        <v>72</v>
      </c>
      <c r="E83" s="233" t="s">
        <v>2043</v>
      </c>
      <c r="F83" s="233" t="s">
        <v>2044</v>
      </c>
      <c r="J83" s="234">
        <f>BK83</f>
        <v>0</v>
      </c>
      <c r="L83" s="230"/>
      <c r="M83" s="235"/>
      <c r="N83" s="236"/>
      <c r="O83" s="236"/>
      <c r="P83" s="237">
        <f>P84</f>
        <v>0</v>
      </c>
      <c r="Q83" s="236"/>
      <c r="R83" s="237">
        <f>R84</f>
        <v>0</v>
      </c>
      <c r="S83" s="236"/>
      <c r="T83" s="238">
        <f>T84</f>
        <v>0</v>
      </c>
      <c r="AR83" s="232" t="s">
        <v>167</v>
      </c>
      <c r="AT83" s="239" t="s">
        <v>72</v>
      </c>
      <c r="AU83" s="239" t="s">
        <v>73</v>
      </c>
      <c r="AY83" s="232" t="s">
        <v>160</v>
      </c>
      <c r="BK83" s="240">
        <f>BK84</f>
        <v>0</v>
      </c>
    </row>
    <row r="84" spans="2:65" s="231" customFormat="1" ht="19.899999999999999" customHeight="1">
      <c r="B84" s="230"/>
      <c r="D84" s="232" t="s">
        <v>72</v>
      </c>
      <c r="E84" s="241" t="s">
        <v>2045</v>
      </c>
      <c r="F84" s="241" t="s">
        <v>774</v>
      </c>
      <c r="J84" s="242">
        <f>BK84</f>
        <v>0</v>
      </c>
      <c r="L84" s="230"/>
      <c r="M84" s="235"/>
      <c r="N84" s="236"/>
      <c r="O84" s="236"/>
      <c r="P84" s="237">
        <f>SUM(P85:P92)</f>
        <v>0</v>
      </c>
      <c r="Q84" s="236"/>
      <c r="R84" s="237">
        <f>SUM(R85:R92)</f>
        <v>0</v>
      </c>
      <c r="S84" s="236"/>
      <c r="T84" s="238">
        <f>SUM(T85:T92)</f>
        <v>0</v>
      </c>
      <c r="AR84" s="232" t="s">
        <v>167</v>
      </c>
      <c r="AT84" s="239" t="s">
        <v>72</v>
      </c>
      <c r="AU84" s="239" t="s">
        <v>77</v>
      </c>
      <c r="AY84" s="232" t="s">
        <v>160</v>
      </c>
      <c r="BK84" s="240">
        <f>SUM(BK85:BK92)</f>
        <v>0</v>
      </c>
    </row>
    <row r="85" spans="2:65" s="118" customFormat="1" ht="38.25" customHeight="1">
      <c r="B85" s="113"/>
      <c r="C85" s="243" t="s">
        <v>77</v>
      </c>
      <c r="D85" s="243" t="s">
        <v>162</v>
      </c>
      <c r="E85" s="244" t="s">
        <v>2046</v>
      </c>
      <c r="F85" s="245" t="s">
        <v>2047</v>
      </c>
      <c r="G85" s="246" t="s">
        <v>2048</v>
      </c>
      <c r="H85" s="247">
        <v>16</v>
      </c>
      <c r="I85" s="8"/>
      <c r="J85" s="248">
        <f>ROUND(I85*H85,2)</f>
        <v>0</v>
      </c>
      <c r="K85" s="245" t="s">
        <v>5</v>
      </c>
      <c r="L85" s="113"/>
      <c r="M85" s="249" t="s">
        <v>5</v>
      </c>
      <c r="N85" s="250" t="s">
        <v>44</v>
      </c>
      <c r="O85" s="114"/>
      <c r="P85" s="251">
        <f>O85*H85</f>
        <v>0</v>
      </c>
      <c r="Q85" s="251">
        <v>0</v>
      </c>
      <c r="R85" s="251">
        <f>Q85*H85</f>
        <v>0</v>
      </c>
      <c r="S85" s="251">
        <v>0</v>
      </c>
      <c r="T85" s="252">
        <f>S85*H85</f>
        <v>0</v>
      </c>
      <c r="AR85" s="97" t="s">
        <v>2049</v>
      </c>
      <c r="AT85" s="97" t="s">
        <v>162</v>
      </c>
      <c r="AU85" s="97" t="s">
        <v>81</v>
      </c>
      <c r="AY85" s="97" t="s">
        <v>160</v>
      </c>
      <c r="BE85" s="253">
        <f>IF(N85="základní",J85,0)</f>
        <v>0</v>
      </c>
      <c r="BF85" s="253">
        <f>IF(N85="snížená",J85,0)</f>
        <v>0</v>
      </c>
      <c r="BG85" s="253">
        <f>IF(N85="zákl. přenesená",J85,0)</f>
        <v>0</v>
      </c>
      <c r="BH85" s="253">
        <f>IF(N85="sníž. přenesená",J85,0)</f>
        <v>0</v>
      </c>
      <c r="BI85" s="253">
        <f>IF(N85="nulová",J85,0)</f>
        <v>0</v>
      </c>
      <c r="BJ85" s="97" t="s">
        <v>77</v>
      </c>
      <c r="BK85" s="253">
        <f>ROUND(I85*H85,2)</f>
        <v>0</v>
      </c>
      <c r="BL85" s="97" t="s">
        <v>2049</v>
      </c>
      <c r="BM85" s="97" t="s">
        <v>2050</v>
      </c>
    </row>
    <row r="86" spans="2:65" s="258" customFormat="1">
      <c r="B86" s="257"/>
      <c r="D86" s="254" t="s">
        <v>171</v>
      </c>
      <c r="E86" s="259" t="s">
        <v>5</v>
      </c>
      <c r="F86" s="260" t="s">
        <v>2051</v>
      </c>
      <c r="H86" s="259" t="s">
        <v>5</v>
      </c>
      <c r="I86" s="9"/>
      <c r="L86" s="257"/>
      <c r="M86" s="261"/>
      <c r="N86" s="262"/>
      <c r="O86" s="262"/>
      <c r="P86" s="262"/>
      <c r="Q86" s="262"/>
      <c r="R86" s="262"/>
      <c r="S86" s="262"/>
      <c r="T86" s="263"/>
      <c r="AT86" s="259" t="s">
        <v>171</v>
      </c>
      <c r="AU86" s="259" t="s">
        <v>81</v>
      </c>
      <c r="AV86" s="258" t="s">
        <v>77</v>
      </c>
      <c r="AW86" s="258" t="s">
        <v>36</v>
      </c>
      <c r="AX86" s="258" t="s">
        <v>73</v>
      </c>
      <c r="AY86" s="259" t="s">
        <v>160</v>
      </c>
    </row>
    <row r="87" spans="2:65" s="258" customFormat="1" ht="27">
      <c r="B87" s="257"/>
      <c r="D87" s="254" t="s">
        <v>171</v>
      </c>
      <c r="E87" s="259" t="s">
        <v>5</v>
      </c>
      <c r="F87" s="260" t="s">
        <v>2052</v>
      </c>
      <c r="H87" s="259" t="s">
        <v>5</v>
      </c>
      <c r="I87" s="9"/>
      <c r="L87" s="257"/>
      <c r="M87" s="261"/>
      <c r="N87" s="262"/>
      <c r="O87" s="262"/>
      <c r="P87" s="262"/>
      <c r="Q87" s="262"/>
      <c r="R87" s="262"/>
      <c r="S87" s="262"/>
      <c r="T87" s="263"/>
      <c r="AT87" s="259" t="s">
        <v>171</v>
      </c>
      <c r="AU87" s="259" t="s">
        <v>81</v>
      </c>
      <c r="AV87" s="258" t="s">
        <v>77</v>
      </c>
      <c r="AW87" s="258" t="s">
        <v>36</v>
      </c>
      <c r="AX87" s="258" t="s">
        <v>73</v>
      </c>
      <c r="AY87" s="259" t="s">
        <v>160</v>
      </c>
    </row>
    <row r="88" spans="2:65" s="265" customFormat="1">
      <c r="B88" s="264"/>
      <c r="D88" s="254" t="s">
        <v>171</v>
      </c>
      <c r="E88" s="266" t="s">
        <v>5</v>
      </c>
      <c r="F88" s="267" t="s">
        <v>262</v>
      </c>
      <c r="H88" s="268">
        <v>16</v>
      </c>
      <c r="I88" s="10"/>
      <c r="L88" s="264"/>
      <c r="M88" s="269"/>
      <c r="N88" s="270"/>
      <c r="O88" s="270"/>
      <c r="P88" s="270"/>
      <c r="Q88" s="270"/>
      <c r="R88" s="270"/>
      <c r="S88" s="270"/>
      <c r="T88" s="271"/>
      <c r="AT88" s="266" t="s">
        <v>171</v>
      </c>
      <c r="AU88" s="266" t="s">
        <v>81</v>
      </c>
      <c r="AV88" s="265" t="s">
        <v>81</v>
      </c>
      <c r="AW88" s="265" t="s">
        <v>36</v>
      </c>
      <c r="AX88" s="265" t="s">
        <v>77</v>
      </c>
      <c r="AY88" s="266" t="s">
        <v>160</v>
      </c>
    </row>
    <row r="89" spans="2:65" s="118" customFormat="1" ht="16.5" customHeight="1">
      <c r="B89" s="113"/>
      <c r="C89" s="243" t="s">
        <v>81</v>
      </c>
      <c r="D89" s="243" t="s">
        <v>162</v>
      </c>
      <c r="E89" s="244" t="s">
        <v>2053</v>
      </c>
      <c r="F89" s="245" t="s">
        <v>2054</v>
      </c>
      <c r="G89" s="246" t="s">
        <v>2048</v>
      </c>
      <c r="H89" s="247">
        <v>1</v>
      </c>
      <c r="I89" s="8"/>
      <c r="J89" s="248">
        <f>ROUND(I89*H89,2)</f>
        <v>0</v>
      </c>
      <c r="K89" s="245" t="s">
        <v>5</v>
      </c>
      <c r="L89" s="113"/>
      <c r="M89" s="249" t="s">
        <v>5</v>
      </c>
      <c r="N89" s="250" t="s">
        <v>44</v>
      </c>
      <c r="O89" s="114"/>
      <c r="P89" s="251">
        <f>O89*H89</f>
        <v>0</v>
      </c>
      <c r="Q89" s="251">
        <v>0</v>
      </c>
      <c r="R89" s="251">
        <f>Q89*H89</f>
        <v>0</v>
      </c>
      <c r="S89" s="251">
        <v>0</v>
      </c>
      <c r="T89" s="252">
        <f>S89*H89</f>
        <v>0</v>
      </c>
      <c r="AR89" s="97" t="s">
        <v>2049</v>
      </c>
      <c r="AT89" s="97" t="s">
        <v>162</v>
      </c>
      <c r="AU89" s="97" t="s">
        <v>81</v>
      </c>
      <c r="AY89" s="97" t="s">
        <v>160</v>
      </c>
      <c r="BE89" s="253">
        <f>IF(N89="základní",J89,0)</f>
        <v>0</v>
      </c>
      <c r="BF89" s="253">
        <f>IF(N89="snížená",J89,0)</f>
        <v>0</v>
      </c>
      <c r="BG89" s="253">
        <f>IF(N89="zákl. přenesená",J89,0)</f>
        <v>0</v>
      </c>
      <c r="BH89" s="253">
        <f>IF(N89="sníž. přenesená",J89,0)</f>
        <v>0</v>
      </c>
      <c r="BI89" s="253">
        <f>IF(N89="nulová",J89,0)</f>
        <v>0</v>
      </c>
      <c r="BJ89" s="97" t="s">
        <v>77</v>
      </c>
      <c r="BK89" s="253">
        <f>ROUND(I89*H89,2)</f>
        <v>0</v>
      </c>
      <c r="BL89" s="97" t="s">
        <v>2049</v>
      </c>
      <c r="BM89" s="97" t="s">
        <v>2055</v>
      </c>
    </row>
    <row r="90" spans="2:65" s="258" customFormat="1">
      <c r="B90" s="257"/>
      <c r="D90" s="254" t="s">
        <v>171</v>
      </c>
      <c r="E90" s="259" t="s">
        <v>5</v>
      </c>
      <c r="F90" s="260" t="s">
        <v>2056</v>
      </c>
      <c r="H90" s="259" t="s">
        <v>5</v>
      </c>
      <c r="I90" s="9"/>
      <c r="L90" s="257"/>
      <c r="M90" s="261"/>
      <c r="N90" s="262"/>
      <c r="O90" s="262"/>
      <c r="P90" s="262"/>
      <c r="Q90" s="262"/>
      <c r="R90" s="262"/>
      <c r="S90" s="262"/>
      <c r="T90" s="263"/>
      <c r="AT90" s="259" t="s">
        <v>171</v>
      </c>
      <c r="AU90" s="259" t="s">
        <v>81</v>
      </c>
      <c r="AV90" s="258" t="s">
        <v>77</v>
      </c>
      <c r="AW90" s="258" t="s">
        <v>36</v>
      </c>
      <c r="AX90" s="258" t="s">
        <v>73</v>
      </c>
      <c r="AY90" s="259" t="s">
        <v>160</v>
      </c>
    </row>
    <row r="91" spans="2:65" s="258" customFormat="1">
      <c r="B91" s="257"/>
      <c r="D91" s="254" t="s">
        <v>171</v>
      </c>
      <c r="E91" s="259" t="s">
        <v>5</v>
      </c>
      <c r="F91" s="260" t="s">
        <v>2057</v>
      </c>
      <c r="H91" s="259" t="s">
        <v>5</v>
      </c>
      <c r="I91" s="9"/>
      <c r="L91" s="257"/>
      <c r="M91" s="261"/>
      <c r="N91" s="262"/>
      <c r="O91" s="262"/>
      <c r="P91" s="262"/>
      <c r="Q91" s="262"/>
      <c r="R91" s="262"/>
      <c r="S91" s="262"/>
      <c r="T91" s="263"/>
      <c r="AT91" s="259" t="s">
        <v>171</v>
      </c>
      <c r="AU91" s="259" t="s">
        <v>81</v>
      </c>
      <c r="AV91" s="258" t="s">
        <v>77</v>
      </c>
      <c r="AW91" s="258" t="s">
        <v>36</v>
      </c>
      <c r="AX91" s="258" t="s">
        <v>73</v>
      </c>
      <c r="AY91" s="259" t="s">
        <v>160</v>
      </c>
    </row>
    <row r="92" spans="2:65" s="265" customFormat="1">
      <c r="B92" s="264"/>
      <c r="D92" s="254" t="s">
        <v>171</v>
      </c>
      <c r="E92" s="266" t="s">
        <v>5</v>
      </c>
      <c r="F92" s="267" t="s">
        <v>77</v>
      </c>
      <c r="H92" s="268">
        <v>1</v>
      </c>
      <c r="I92" s="10"/>
      <c r="L92" s="264"/>
      <c r="M92" s="269"/>
      <c r="N92" s="270"/>
      <c r="O92" s="270"/>
      <c r="P92" s="270"/>
      <c r="Q92" s="270"/>
      <c r="R92" s="270"/>
      <c r="S92" s="270"/>
      <c r="T92" s="271"/>
      <c r="AT92" s="266" t="s">
        <v>171</v>
      </c>
      <c r="AU92" s="266" t="s">
        <v>81</v>
      </c>
      <c r="AV92" s="265" t="s">
        <v>81</v>
      </c>
      <c r="AW92" s="265" t="s">
        <v>36</v>
      </c>
      <c r="AX92" s="265" t="s">
        <v>77</v>
      </c>
      <c r="AY92" s="266" t="s">
        <v>160</v>
      </c>
    </row>
    <row r="93" spans="2:65" s="231" customFormat="1" ht="37.35" customHeight="1">
      <c r="B93" s="230"/>
      <c r="D93" s="232" t="s">
        <v>72</v>
      </c>
      <c r="E93" s="233" t="s">
        <v>2058</v>
      </c>
      <c r="F93" s="233" t="s">
        <v>2059</v>
      </c>
      <c r="I93" s="7"/>
      <c r="J93" s="234">
        <f>BK93</f>
        <v>0</v>
      </c>
      <c r="L93" s="230"/>
      <c r="M93" s="235"/>
      <c r="N93" s="236"/>
      <c r="O93" s="236"/>
      <c r="P93" s="237">
        <f>P94+P115+P142</f>
        <v>0</v>
      </c>
      <c r="Q93" s="236"/>
      <c r="R93" s="237">
        <f>R94+R115+R142</f>
        <v>0</v>
      </c>
      <c r="S93" s="236"/>
      <c r="T93" s="238">
        <f>T94+T115+T142</f>
        <v>0</v>
      </c>
      <c r="AR93" s="232" t="s">
        <v>104</v>
      </c>
      <c r="AT93" s="239" t="s">
        <v>72</v>
      </c>
      <c r="AU93" s="239" t="s">
        <v>73</v>
      </c>
      <c r="AY93" s="232" t="s">
        <v>160</v>
      </c>
      <c r="BK93" s="240">
        <f>BK94+BK115+BK142</f>
        <v>0</v>
      </c>
    </row>
    <row r="94" spans="2:65" s="231" customFormat="1" ht="19.899999999999999" customHeight="1">
      <c r="B94" s="230"/>
      <c r="D94" s="232" t="s">
        <v>72</v>
      </c>
      <c r="E94" s="241" t="s">
        <v>2060</v>
      </c>
      <c r="F94" s="241" t="s">
        <v>2061</v>
      </c>
      <c r="I94" s="7"/>
      <c r="J94" s="242">
        <f>BK94</f>
        <v>0</v>
      </c>
      <c r="L94" s="230"/>
      <c r="M94" s="235"/>
      <c r="N94" s="236"/>
      <c r="O94" s="236"/>
      <c r="P94" s="237">
        <f>SUM(P95:P114)</f>
        <v>0</v>
      </c>
      <c r="Q94" s="236"/>
      <c r="R94" s="237">
        <f>SUM(R95:R114)</f>
        <v>0</v>
      </c>
      <c r="S94" s="236"/>
      <c r="T94" s="238">
        <f>SUM(T95:T114)</f>
        <v>0</v>
      </c>
      <c r="AR94" s="232" t="s">
        <v>104</v>
      </c>
      <c r="AT94" s="239" t="s">
        <v>72</v>
      </c>
      <c r="AU94" s="239" t="s">
        <v>77</v>
      </c>
      <c r="AY94" s="232" t="s">
        <v>160</v>
      </c>
      <c r="BK94" s="240">
        <f>SUM(BK95:BK114)</f>
        <v>0</v>
      </c>
    </row>
    <row r="95" spans="2:65" s="118" customFormat="1" ht="16.5" customHeight="1">
      <c r="B95" s="113"/>
      <c r="C95" s="243" t="s">
        <v>184</v>
      </c>
      <c r="D95" s="243" t="s">
        <v>162</v>
      </c>
      <c r="E95" s="244" t="s">
        <v>2062</v>
      </c>
      <c r="F95" s="245" t="s">
        <v>2063</v>
      </c>
      <c r="G95" s="246" t="s">
        <v>2048</v>
      </c>
      <c r="H95" s="247">
        <v>1</v>
      </c>
      <c r="I95" s="8"/>
      <c r="J95" s="248">
        <f>ROUND(I95*H95,2)</f>
        <v>0</v>
      </c>
      <c r="K95" s="245" t="s">
        <v>188</v>
      </c>
      <c r="L95" s="113"/>
      <c r="M95" s="249" t="s">
        <v>5</v>
      </c>
      <c r="N95" s="250" t="s">
        <v>44</v>
      </c>
      <c r="O95" s="114"/>
      <c r="P95" s="251">
        <f>O95*H95</f>
        <v>0</v>
      </c>
      <c r="Q95" s="251">
        <v>0</v>
      </c>
      <c r="R95" s="251">
        <f>Q95*H95</f>
        <v>0</v>
      </c>
      <c r="S95" s="251">
        <v>0</v>
      </c>
      <c r="T95" s="252">
        <f>S95*H95</f>
        <v>0</v>
      </c>
      <c r="AR95" s="97" t="s">
        <v>2049</v>
      </c>
      <c r="AT95" s="97" t="s">
        <v>162</v>
      </c>
      <c r="AU95" s="97" t="s">
        <v>81</v>
      </c>
      <c r="AY95" s="97" t="s">
        <v>160</v>
      </c>
      <c r="BE95" s="253">
        <f>IF(N95="základní",J95,0)</f>
        <v>0</v>
      </c>
      <c r="BF95" s="253">
        <f>IF(N95="snížená",J95,0)</f>
        <v>0</v>
      </c>
      <c r="BG95" s="253">
        <f>IF(N95="zákl. přenesená",J95,0)</f>
        <v>0</v>
      </c>
      <c r="BH95" s="253">
        <f>IF(N95="sníž. přenesená",J95,0)</f>
        <v>0</v>
      </c>
      <c r="BI95" s="253">
        <f>IF(N95="nulová",J95,0)</f>
        <v>0</v>
      </c>
      <c r="BJ95" s="97" t="s">
        <v>77</v>
      </c>
      <c r="BK95" s="253">
        <f>ROUND(I95*H95,2)</f>
        <v>0</v>
      </c>
      <c r="BL95" s="97" t="s">
        <v>2049</v>
      </c>
      <c r="BM95" s="97" t="s">
        <v>2064</v>
      </c>
    </row>
    <row r="96" spans="2:65" s="118" customFormat="1" ht="16.5" customHeight="1">
      <c r="B96" s="113"/>
      <c r="C96" s="243" t="s">
        <v>167</v>
      </c>
      <c r="D96" s="243" t="s">
        <v>162</v>
      </c>
      <c r="E96" s="244" t="s">
        <v>2065</v>
      </c>
      <c r="F96" s="245" t="s">
        <v>2066</v>
      </c>
      <c r="G96" s="246" t="s">
        <v>2048</v>
      </c>
      <c r="H96" s="247">
        <v>1</v>
      </c>
      <c r="I96" s="8"/>
      <c r="J96" s="248">
        <f>ROUND(I96*H96,2)</f>
        <v>0</v>
      </c>
      <c r="K96" s="245" t="s">
        <v>188</v>
      </c>
      <c r="L96" s="113"/>
      <c r="M96" s="249" t="s">
        <v>5</v>
      </c>
      <c r="N96" s="250" t="s">
        <v>44</v>
      </c>
      <c r="O96" s="114"/>
      <c r="P96" s="251">
        <f>O96*H96</f>
        <v>0</v>
      </c>
      <c r="Q96" s="251">
        <v>0</v>
      </c>
      <c r="R96" s="251">
        <f>Q96*H96</f>
        <v>0</v>
      </c>
      <c r="S96" s="251">
        <v>0</v>
      </c>
      <c r="T96" s="252">
        <f>S96*H96</f>
        <v>0</v>
      </c>
      <c r="AR96" s="97" t="s">
        <v>2049</v>
      </c>
      <c r="AT96" s="97" t="s">
        <v>162</v>
      </c>
      <c r="AU96" s="97" t="s">
        <v>81</v>
      </c>
      <c r="AY96" s="97" t="s">
        <v>160</v>
      </c>
      <c r="BE96" s="253">
        <f>IF(N96="základní",J96,0)</f>
        <v>0</v>
      </c>
      <c r="BF96" s="253">
        <f>IF(N96="snížená",J96,0)</f>
        <v>0</v>
      </c>
      <c r="BG96" s="253">
        <f>IF(N96="zákl. přenesená",J96,0)</f>
        <v>0</v>
      </c>
      <c r="BH96" s="253">
        <f>IF(N96="sníž. přenesená",J96,0)</f>
        <v>0</v>
      </c>
      <c r="BI96" s="253">
        <f>IF(N96="nulová",J96,0)</f>
        <v>0</v>
      </c>
      <c r="BJ96" s="97" t="s">
        <v>77</v>
      </c>
      <c r="BK96" s="253">
        <f>ROUND(I96*H96,2)</f>
        <v>0</v>
      </c>
      <c r="BL96" s="97" t="s">
        <v>2049</v>
      </c>
      <c r="BM96" s="97" t="s">
        <v>2067</v>
      </c>
    </row>
    <row r="97" spans="2:65" s="118" customFormat="1" ht="16.5" customHeight="1">
      <c r="B97" s="113"/>
      <c r="C97" s="243" t="s">
        <v>104</v>
      </c>
      <c r="D97" s="243" t="s">
        <v>162</v>
      </c>
      <c r="E97" s="244" t="s">
        <v>2068</v>
      </c>
      <c r="F97" s="245" t="s">
        <v>2069</v>
      </c>
      <c r="G97" s="246" t="s">
        <v>781</v>
      </c>
      <c r="H97" s="247">
        <v>10</v>
      </c>
      <c r="I97" s="8"/>
      <c r="J97" s="248">
        <f>ROUND(I97*H97,2)</f>
        <v>0</v>
      </c>
      <c r="K97" s="245" t="s">
        <v>188</v>
      </c>
      <c r="L97" s="113"/>
      <c r="M97" s="249" t="s">
        <v>5</v>
      </c>
      <c r="N97" s="250" t="s">
        <v>44</v>
      </c>
      <c r="O97" s="114"/>
      <c r="P97" s="251">
        <f>O97*H97</f>
        <v>0</v>
      </c>
      <c r="Q97" s="251">
        <v>0</v>
      </c>
      <c r="R97" s="251">
        <f>Q97*H97</f>
        <v>0</v>
      </c>
      <c r="S97" s="251">
        <v>0</v>
      </c>
      <c r="T97" s="252">
        <f>S97*H97</f>
        <v>0</v>
      </c>
      <c r="AR97" s="97" t="s">
        <v>2049</v>
      </c>
      <c r="AT97" s="97" t="s">
        <v>162</v>
      </c>
      <c r="AU97" s="97" t="s">
        <v>81</v>
      </c>
      <c r="AY97" s="97" t="s">
        <v>160</v>
      </c>
      <c r="BE97" s="253">
        <f>IF(N97="základní",J97,0)</f>
        <v>0</v>
      </c>
      <c r="BF97" s="253">
        <f>IF(N97="snížená",J97,0)</f>
        <v>0</v>
      </c>
      <c r="BG97" s="253">
        <f>IF(N97="zákl. přenesená",J97,0)</f>
        <v>0</v>
      </c>
      <c r="BH97" s="253">
        <f>IF(N97="sníž. přenesená",J97,0)</f>
        <v>0</v>
      </c>
      <c r="BI97" s="253">
        <f>IF(N97="nulová",J97,0)</f>
        <v>0</v>
      </c>
      <c r="BJ97" s="97" t="s">
        <v>77</v>
      </c>
      <c r="BK97" s="253">
        <f>ROUND(I97*H97,2)</f>
        <v>0</v>
      </c>
      <c r="BL97" s="97" t="s">
        <v>2049</v>
      </c>
      <c r="BM97" s="97" t="s">
        <v>2070</v>
      </c>
    </row>
    <row r="98" spans="2:65" s="118" customFormat="1" ht="25.5" customHeight="1">
      <c r="B98" s="113"/>
      <c r="C98" s="243" t="s">
        <v>202</v>
      </c>
      <c r="D98" s="243" t="s">
        <v>162</v>
      </c>
      <c r="E98" s="244" t="s">
        <v>2071</v>
      </c>
      <c r="F98" s="245" t="s">
        <v>2072</v>
      </c>
      <c r="G98" s="246" t="s">
        <v>2048</v>
      </c>
      <c r="H98" s="247">
        <v>1</v>
      </c>
      <c r="I98" s="8"/>
      <c r="J98" s="248">
        <f>ROUND(I98*H98,2)</f>
        <v>0</v>
      </c>
      <c r="K98" s="245" t="s">
        <v>188</v>
      </c>
      <c r="L98" s="113"/>
      <c r="M98" s="249" t="s">
        <v>5</v>
      </c>
      <c r="N98" s="250" t="s">
        <v>44</v>
      </c>
      <c r="O98" s="114"/>
      <c r="P98" s="251">
        <f>O98*H98</f>
        <v>0</v>
      </c>
      <c r="Q98" s="251">
        <v>0</v>
      </c>
      <c r="R98" s="251">
        <f>Q98*H98</f>
        <v>0</v>
      </c>
      <c r="S98" s="251">
        <v>0</v>
      </c>
      <c r="T98" s="252">
        <f>S98*H98</f>
        <v>0</v>
      </c>
      <c r="AR98" s="97" t="s">
        <v>2049</v>
      </c>
      <c r="AT98" s="97" t="s">
        <v>162</v>
      </c>
      <c r="AU98" s="97" t="s">
        <v>81</v>
      </c>
      <c r="AY98" s="97" t="s">
        <v>160</v>
      </c>
      <c r="BE98" s="253">
        <f>IF(N98="základní",J98,0)</f>
        <v>0</v>
      </c>
      <c r="BF98" s="253">
        <f>IF(N98="snížená",J98,0)</f>
        <v>0</v>
      </c>
      <c r="BG98" s="253">
        <f>IF(N98="zákl. přenesená",J98,0)</f>
        <v>0</v>
      </c>
      <c r="BH98" s="253">
        <f>IF(N98="sníž. přenesená",J98,0)</f>
        <v>0</v>
      </c>
      <c r="BI98" s="253">
        <f>IF(N98="nulová",J98,0)</f>
        <v>0</v>
      </c>
      <c r="BJ98" s="97" t="s">
        <v>77</v>
      </c>
      <c r="BK98" s="253">
        <f>ROUND(I98*H98,2)</f>
        <v>0</v>
      </c>
      <c r="BL98" s="97" t="s">
        <v>2049</v>
      </c>
      <c r="BM98" s="97" t="s">
        <v>2073</v>
      </c>
    </row>
    <row r="99" spans="2:65" s="258" customFormat="1">
      <c r="B99" s="257"/>
      <c r="D99" s="254" t="s">
        <v>171</v>
      </c>
      <c r="E99" s="259" t="s">
        <v>5</v>
      </c>
      <c r="F99" s="260" t="s">
        <v>2074</v>
      </c>
      <c r="H99" s="259" t="s">
        <v>5</v>
      </c>
      <c r="I99" s="9"/>
      <c r="L99" s="257"/>
      <c r="M99" s="261"/>
      <c r="N99" s="262"/>
      <c r="O99" s="262"/>
      <c r="P99" s="262"/>
      <c r="Q99" s="262"/>
      <c r="R99" s="262"/>
      <c r="S99" s="262"/>
      <c r="T99" s="263"/>
      <c r="AT99" s="259" t="s">
        <v>171</v>
      </c>
      <c r="AU99" s="259" t="s">
        <v>81</v>
      </c>
      <c r="AV99" s="258" t="s">
        <v>77</v>
      </c>
      <c r="AW99" s="258" t="s">
        <v>36</v>
      </c>
      <c r="AX99" s="258" t="s">
        <v>73</v>
      </c>
      <c r="AY99" s="259" t="s">
        <v>160</v>
      </c>
    </row>
    <row r="100" spans="2:65" s="265" customFormat="1">
      <c r="B100" s="264"/>
      <c r="D100" s="254" t="s">
        <v>171</v>
      </c>
      <c r="E100" s="266" t="s">
        <v>5</v>
      </c>
      <c r="F100" s="267" t="s">
        <v>77</v>
      </c>
      <c r="H100" s="268">
        <v>1</v>
      </c>
      <c r="I100" s="10"/>
      <c r="L100" s="264"/>
      <c r="M100" s="269"/>
      <c r="N100" s="270"/>
      <c r="O100" s="270"/>
      <c r="P100" s="270"/>
      <c r="Q100" s="270"/>
      <c r="R100" s="270"/>
      <c r="S100" s="270"/>
      <c r="T100" s="271"/>
      <c r="AT100" s="266" t="s">
        <v>171</v>
      </c>
      <c r="AU100" s="266" t="s">
        <v>81</v>
      </c>
      <c r="AV100" s="265" t="s">
        <v>81</v>
      </c>
      <c r="AW100" s="265" t="s">
        <v>36</v>
      </c>
      <c r="AX100" s="265" t="s">
        <v>77</v>
      </c>
      <c r="AY100" s="266" t="s">
        <v>160</v>
      </c>
    </row>
    <row r="101" spans="2:65" s="118" customFormat="1" ht="16.5" customHeight="1">
      <c r="B101" s="113"/>
      <c r="C101" s="243" t="s">
        <v>207</v>
      </c>
      <c r="D101" s="243" t="s">
        <v>162</v>
      </c>
      <c r="E101" s="244" t="s">
        <v>2075</v>
      </c>
      <c r="F101" s="245" t="s">
        <v>2076</v>
      </c>
      <c r="G101" s="246" t="s">
        <v>2048</v>
      </c>
      <c r="H101" s="247">
        <v>1</v>
      </c>
      <c r="I101" s="8"/>
      <c r="J101" s="248">
        <f>ROUND(I101*H101,2)</f>
        <v>0</v>
      </c>
      <c r="K101" s="245" t="s">
        <v>5</v>
      </c>
      <c r="L101" s="113"/>
      <c r="M101" s="249" t="s">
        <v>5</v>
      </c>
      <c r="N101" s="250" t="s">
        <v>44</v>
      </c>
      <c r="O101" s="114"/>
      <c r="P101" s="251">
        <f>O101*H101</f>
        <v>0</v>
      </c>
      <c r="Q101" s="251">
        <v>0</v>
      </c>
      <c r="R101" s="251">
        <f>Q101*H101</f>
        <v>0</v>
      </c>
      <c r="S101" s="251">
        <v>0</v>
      </c>
      <c r="T101" s="252">
        <f>S101*H101</f>
        <v>0</v>
      </c>
      <c r="AR101" s="97" t="s">
        <v>2049</v>
      </c>
      <c r="AT101" s="97" t="s">
        <v>162</v>
      </c>
      <c r="AU101" s="97" t="s">
        <v>81</v>
      </c>
      <c r="AY101" s="97" t="s">
        <v>160</v>
      </c>
      <c r="BE101" s="253">
        <f>IF(N101="základní",J101,0)</f>
        <v>0</v>
      </c>
      <c r="BF101" s="253">
        <f>IF(N101="snížená",J101,0)</f>
        <v>0</v>
      </c>
      <c r="BG101" s="253">
        <f>IF(N101="zákl. přenesená",J101,0)</f>
        <v>0</v>
      </c>
      <c r="BH101" s="253">
        <f>IF(N101="sníž. přenesená",J101,0)</f>
        <v>0</v>
      </c>
      <c r="BI101" s="253">
        <f>IF(N101="nulová",J101,0)</f>
        <v>0</v>
      </c>
      <c r="BJ101" s="97" t="s">
        <v>77</v>
      </c>
      <c r="BK101" s="253">
        <f>ROUND(I101*H101,2)</f>
        <v>0</v>
      </c>
      <c r="BL101" s="97" t="s">
        <v>2049</v>
      </c>
      <c r="BM101" s="97" t="s">
        <v>2077</v>
      </c>
    </row>
    <row r="102" spans="2:65" s="258" customFormat="1">
      <c r="B102" s="257"/>
      <c r="D102" s="254" t="s">
        <v>171</v>
      </c>
      <c r="E102" s="259" t="s">
        <v>5</v>
      </c>
      <c r="F102" s="260" t="s">
        <v>2078</v>
      </c>
      <c r="H102" s="259" t="s">
        <v>5</v>
      </c>
      <c r="I102" s="9"/>
      <c r="L102" s="257"/>
      <c r="M102" s="261"/>
      <c r="N102" s="262"/>
      <c r="O102" s="262"/>
      <c r="P102" s="262"/>
      <c r="Q102" s="262"/>
      <c r="R102" s="262"/>
      <c r="S102" s="262"/>
      <c r="T102" s="263"/>
      <c r="AT102" s="259" t="s">
        <v>171</v>
      </c>
      <c r="AU102" s="259" t="s">
        <v>81</v>
      </c>
      <c r="AV102" s="258" t="s">
        <v>77</v>
      </c>
      <c r="AW102" s="258" t="s">
        <v>36</v>
      </c>
      <c r="AX102" s="258" t="s">
        <v>73</v>
      </c>
      <c r="AY102" s="259" t="s">
        <v>160</v>
      </c>
    </row>
    <row r="103" spans="2:65" s="265" customFormat="1">
      <c r="B103" s="264"/>
      <c r="D103" s="254" t="s">
        <v>171</v>
      </c>
      <c r="E103" s="266" t="s">
        <v>5</v>
      </c>
      <c r="F103" s="267" t="s">
        <v>77</v>
      </c>
      <c r="H103" s="268">
        <v>1</v>
      </c>
      <c r="I103" s="10"/>
      <c r="L103" s="264"/>
      <c r="M103" s="269"/>
      <c r="N103" s="270"/>
      <c r="O103" s="270"/>
      <c r="P103" s="270"/>
      <c r="Q103" s="270"/>
      <c r="R103" s="270"/>
      <c r="S103" s="270"/>
      <c r="T103" s="271"/>
      <c r="AT103" s="266" t="s">
        <v>171</v>
      </c>
      <c r="AU103" s="266" t="s">
        <v>81</v>
      </c>
      <c r="AV103" s="265" t="s">
        <v>81</v>
      </c>
      <c r="AW103" s="265" t="s">
        <v>36</v>
      </c>
      <c r="AX103" s="265" t="s">
        <v>77</v>
      </c>
      <c r="AY103" s="266" t="s">
        <v>160</v>
      </c>
    </row>
    <row r="104" spans="2:65" s="118" customFormat="1" ht="51" customHeight="1">
      <c r="B104" s="113"/>
      <c r="C104" s="243" t="s">
        <v>213</v>
      </c>
      <c r="D104" s="243" t="s">
        <v>162</v>
      </c>
      <c r="E104" s="244" t="s">
        <v>2079</v>
      </c>
      <c r="F104" s="245" t="s">
        <v>2080</v>
      </c>
      <c r="G104" s="246" t="s">
        <v>2048</v>
      </c>
      <c r="H104" s="247">
        <v>1</v>
      </c>
      <c r="I104" s="8"/>
      <c r="J104" s="248">
        <f>ROUND(I104*H104,2)</f>
        <v>0</v>
      </c>
      <c r="K104" s="245" t="s">
        <v>188</v>
      </c>
      <c r="L104" s="113"/>
      <c r="M104" s="249" t="s">
        <v>5</v>
      </c>
      <c r="N104" s="250" t="s">
        <v>44</v>
      </c>
      <c r="O104" s="114"/>
      <c r="P104" s="251">
        <f>O104*H104</f>
        <v>0</v>
      </c>
      <c r="Q104" s="251">
        <v>0</v>
      </c>
      <c r="R104" s="251">
        <f>Q104*H104</f>
        <v>0</v>
      </c>
      <c r="S104" s="251">
        <v>0</v>
      </c>
      <c r="T104" s="252">
        <f>S104*H104</f>
        <v>0</v>
      </c>
      <c r="AR104" s="97" t="s">
        <v>2049</v>
      </c>
      <c r="AT104" s="97" t="s">
        <v>162</v>
      </c>
      <c r="AU104" s="97" t="s">
        <v>81</v>
      </c>
      <c r="AY104" s="97" t="s">
        <v>160</v>
      </c>
      <c r="BE104" s="253">
        <f>IF(N104="základní",J104,0)</f>
        <v>0</v>
      </c>
      <c r="BF104" s="253">
        <f>IF(N104="snížená",J104,0)</f>
        <v>0</v>
      </c>
      <c r="BG104" s="253">
        <f>IF(N104="zákl. přenesená",J104,0)</f>
        <v>0</v>
      </c>
      <c r="BH104" s="253">
        <f>IF(N104="sníž. přenesená",J104,0)</f>
        <v>0</v>
      </c>
      <c r="BI104" s="253">
        <f>IF(N104="nulová",J104,0)</f>
        <v>0</v>
      </c>
      <c r="BJ104" s="97" t="s">
        <v>77</v>
      </c>
      <c r="BK104" s="253">
        <f>ROUND(I104*H104,2)</f>
        <v>0</v>
      </c>
      <c r="BL104" s="97" t="s">
        <v>2049</v>
      </c>
      <c r="BM104" s="97" t="s">
        <v>2081</v>
      </c>
    </row>
    <row r="105" spans="2:65" s="258" customFormat="1">
      <c r="B105" s="257"/>
      <c r="D105" s="254" t="s">
        <v>171</v>
      </c>
      <c r="E105" s="259" t="s">
        <v>5</v>
      </c>
      <c r="F105" s="260" t="s">
        <v>2082</v>
      </c>
      <c r="H105" s="259" t="s">
        <v>5</v>
      </c>
      <c r="I105" s="9"/>
      <c r="L105" s="257"/>
      <c r="M105" s="261"/>
      <c r="N105" s="262"/>
      <c r="O105" s="262"/>
      <c r="P105" s="262"/>
      <c r="Q105" s="262"/>
      <c r="R105" s="262"/>
      <c r="S105" s="262"/>
      <c r="T105" s="263"/>
      <c r="AT105" s="259" t="s">
        <v>171</v>
      </c>
      <c r="AU105" s="259" t="s">
        <v>81</v>
      </c>
      <c r="AV105" s="258" t="s">
        <v>77</v>
      </c>
      <c r="AW105" s="258" t="s">
        <v>36</v>
      </c>
      <c r="AX105" s="258" t="s">
        <v>73</v>
      </c>
      <c r="AY105" s="259" t="s">
        <v>160</v>
      </c>
    </row>
    <row r="106" spans="2:65" s="258" customFormat="1">
      <c r="B106" s="257"/>
      <c r="D106" s="254" t="s">
        <v>171</v>
      </c>
      <c r="E106" s="259" t="s">
        <v>5</v>
      </c>
      <c r="F106" s="260" t="s">
        <v>2083</v>
      </c>
      <c r="H106" s="259" t="s">
        <v>5</v>
      </c>
      <c r="I106" s="9"/>
      <c r="L106" s="257"/>
      <c r="M106" s="261"/>
      <c r="N106" s="262"/>
      <c r="O106" s="262"/>
      <c r="P106" s="262"/>
      <c r="Q106" s="262"/>
      <c r="R106" s="262"/>
      <c r="S106" s="262"/>
      <c r="T106" s="263"/>
      <c r="AT106" s="259" t="s">
        <v>171</v>
      </c>
      <c r="AU106" s="259" t="s">
        <v>81</v>
      </c>
      <c r="AV106" s="258" t="s">
        <v>77</v>
      </c>
      <c r="AW106" s="258" t="s">
        <v>36</v>
      </c>
      <c r="AX106" s="258" t="s">
        <v>73</v>
      </c>
      <c r="AY106" s="259" t="s">
        <v>160</v>
      </c>
    </row>
    <row r="107" spans="2:65" s="265" customFormat="1">
      <c r="B107" s="264"/>
      <c r="D107" s="254" t="s">
        <v>171</v>
      </c>
      <c r="E107" s="266" t="s">
        <v>5</v>
      </c>
      <c r="F107" s="267" t="s">
        <v>77</v>
      </c>
      <c r="H107" s="268">
        <v>1</v>
      </c>
      <c r="I107" s="10"/>
      <c r="L107" s="264"/>
      <c r="M107" s="269"/>
      <c r="N107" s="270"/>
      <c r="O107" s="270"/>
      <c r="P107" s="270"/>
      <c r="Q107" s="270"/>
      <c r="R107" s="270"/>
      <c r="S107" s="270"/>
      <c r="T107" s="271"/>
      <c r="AT107" s="266" t="s">
        <v>171</v>
      </c>
      <c r="AU107" s="266" t="s">
        <v>81</v>
      </c>
      <c r="AV107" s="265" t="s">
        <v>81</v>
      </c>
      <c r="AW107" s="265" t="s">
        <v>36</v>
      </c>
      <c r="AX107" s="265" t="s">
        <v>77</v>
      </c>
      <c r="AY107" s="266" t="s">
        <v>160</v>
      </c>
    </row>
    <row r="108" spans="2:65" s="118" customFormat="1" ht="16.5" customHeight="1">
      <c r="B108" s="113"/>
      <c r="C108" s="243" t="s">
        <v>218</v>
      </c>
      <c r="D108" s="243" t="s">
        <v>162</v>
      </c>
      <c r="E108" s="244" t="s">
        <v>2084</v>
      </c>
      <c r="F108" s="245" t="s">
        <v>2085</v>
      </c>
      <c r="G108" s="246" t="s">
        <v>2048</v>
      </c>
      <c r="H108" s="247">
        <v>1</v>
      </c>
      <c r="I108" s="8"/>
      <c r="J108" s="248">
        <f>ROUND(I108*H108,2)</f>
        <v>0</v>
      </c>
      <c r="K108" s="245" t="s">
        <v>188</v>
      </c>
      <c r="L108" s="113"/>
      <c r="M108" s="249" t="s">
        <v>5</v>
      </c>
      <c r="N108" s="250" t="s">
        <v>44</v>
      </c>
      <c r="O108" s="114"/>
      <c r="P108" s="251">
        <f>O108*H108</f>
        <v>0</v>
      </c>
      <c r="Q108" s="251">
        <v>0</v>
      </c>
      <c r="R108" s="251">
        <f>Q108*H108</f>
        <v>0</v>
      </c>
      <c r="S108" s="251">
        <v>0</v>
      </c>
      <c r="T108" s="252">
        <f>S108*H108</f>
        <v>0</v>
      </c>
      <c r="AR108" s="97" t="s">
        <v>2049</v>
      </c>
      <c r="AT108" s="97" t="s">
        <v>162</v>
      </c>
      <c r="AU108" s="97" t="s">
        <v>81</v>
      </c>
      <c r="AY108" s="97" t="s">
        <v>160</v>
      </c>
      <c r="BE108" s="253">
        <f>IF(N108="základní",J108,0)</f>
        <v>0</v>
      </c>
      <c r="BF108" s="253">
        <f>IF(N108="snížená",J108,0)</f>
        <v>0</v>
      </c>
      <c r="BG108" s="253">
        <f>IF(N108="zákl. přenesená",J108,0)</f>
        <v>0</v>
      </c>
      <c r="BH108" s="253">
        <f>IF(N108="sníž. přenesená",J108,0)</f>
        <v>0</v>
      </c>
      <c r="BI108" s="253">
        <f>IF(N108="nulová",J108,0)</f>
        <v>0</v>
      </c>
      <c r="BJ108" s="97" t="s">
        <v>77</v>
      </c>
      <c r="BK108" s="253">
        <f>ROUND(I108*H108,2)</f>
        <v>0</v>
      </c>
      <c r="BL108" s="97" t="s">
        <v>2049</v>
      </c>
      <c r="BM108" s="97" t="s">
        <v>2086</v>
      </c>
    </row>
    <row r="109" spans="2:65" s="258" customFormat="1">
      <c r="B109" s="257"/>
      <c r="D109" s="254" t="s">
        <v>171</v>
      </c>
      <c r="E109" s="259" t="s">
        <v>5</v>
      </c>
      <c r="F109" s="260" t="s">
        <v>2087</v>
      </c>
      <c r="H109" s="259" t="s">
        <v>5</v>
      </c>
      <c r="I109" s="9"/>
      <c r="L109" s="257"/>
      <c r="M109" s="261"/>
      <c r="N109" s="262"/>
      <c r="O109" s="262"/>
      <c r="P109" s="262"/>
      <c r="Q109" s="262"/>
      <c r="R109" s="262"/>
      <c r="S109" s="262"/>
      <c r="T109" s="263"/>
      <c r="AT109" s="259" t="s">
        <v>171</v>
      </c>
      <c r="AU109" s="259" t="s">
        <v>81</v>
      </c>
      <c r="AV109" s="258" t="s">
        <v>77</v>
      </c>
      <c r="AW109" s="258" t="s">
        <v>36</v>
      </c>
      <c r="AX109" s="258" t="s">
        <v>73</v>
      </c>
      <c r="AY109" s="259" t="s">
        <v>160</v>
      </c>
    </row>
    <row r="110" spans="2:65" s="258" customFormat="1">
      <c r="B110" s="257"/>
      <c r="D110" s="254" t="s">
        <v>171</v>
      </c>
      <c r="E110" s="259" t="s">
        <v>5</v>
      </c>
      <c r="F110" s="260" t="s">
        <v>2088</v>
      </c>
      <c r="H110" s="259" t="s">
        <v>5</v>
      </c>
      <c r="I110" s="9"/>
      <c r="L110" s="257"/>
      <c r="M110" s="261"/>
      <c r="N110" s="262"/>
      <c r="O110" s="262"/>
      <c r="P110" s="262"/>
      <c r="Q110" s="262"/>
      <c r="R110" s="262"/>
      <c r="S110" s="262"/>
      <c r="T110" s="263"/>
      <c r="AT110" s="259" t="s">
        <v>171</v>
      </c>
      <c r="AU110" s="259" t="s">
        <v>81</v>
      </c>
      <c r="AV110" s="258" t="s">
        <v>77</v>
      </c>
      <c r="AW110" s="258" t="s">
        <v>36</v>
      </c>
      <c r="AX110" s="258" t="s">
        <v>73</v>
      </c>
      <c r="AY110" s="259" t="s">
        <v>160</v>
      </c>
    </row>
    <row r="111" spans="2:65" s="258" customFormat="1">
      <c r="B111" s="257"/>
      <c r="D111" s="254" t="s">
        <v>171</v>
      </c>
      <c r="E111" s="259" t="s">
        <v>5</v>
      </c>
      <c r="F111" s="260" t="s">
        <v>2089</v>
      </c>
      <c r="H111" s="259" t="s">
        <v>5</v>
      </c>
      <c r="I111" s="9"/>
      <c r="L111" s="257"/>
      <c r="M111" s="261"/>
      <c r="N111" s="262"/>
      <c r="O111" s="262"/>
      <c r="P111" s="262"/>
      <c r="Q111" s="262"/>
      <c r="R111" s="262"/>
      <c r="S111" s="262"/>
      <c r="T111" s="263"/>
      <c r="AT111" s="259" t="s">
        <v>171</v>
      </c>
      <c r="AU111" s="259" t="s">
        <v>81</v>
      </c>
      <c r="AV111" s="258" t="s">
        <v>77</v>
      </c>
      <c r="AW111" s="258" t="s">
        <v>36</v>
      </c>
      <c r="AX111" s="258" t="s">
        <v>73</v>
      </c>
      <c r="AY111" s="259" t="s">
        <v>160</v>
      </c>
    </row>
    <row r="112" spans="2:65" s="258" customFormat="1">
      <c r="B112" s="257"/>
      <c r="D112" s="254" t="s">
        <v>171</v>
      </c>
      <c r="E112" s="259" t="s">
        <v>5</v>
      </c>
      <c r="F112" s="260" t="s">
        <v>2090</v>
      </c>
      <c r="H112" s="259" t="s">
        <v>5</v>
      </c>
      <c r="I112" s="9"/>
      <c r="L112" s="257"/>
      <c r="M112" s="261"/>
      <c r="N112" s="262"/>
      <c r="O112" s="262"/>
      <c r="P112" s="262"/>
      <c r="Q112" s="262"/>
      <c r="R112" s="262"/>
      <c r="S112" s="262"/>
      <c r="T112" s="263"/>
      <c r="AT112" s="259" t="s">
        <v>171</v>
      </c>
      <c r="AU112" s="259" t="s">
        <v>81</v>
      </c>
      <c r="AV112" s="258" t="s">
        <v>77</v>
      </c>
      <c r="AW112" s="258" t="s">
        <v>36</v>
      </c>
      <c r="AX112" s="258" t="s">
        <v>73</v>
      </c>
      <c r="AY112" s="259" t="s">
        <v>160</v>
      </c>
    </row>
    <row r="113" spans="2:65" s="265" customFormat="1">
      <c r="B113" s="264"/>
      <c r="D113" s="254" t="s">
        <v>171</v>
      </c>
      <c r="E113" s="266" t="s">
        <v>5</v>
      </c>
      <c r="F113" s="267" t="s">
        <v>77</v>
      </c>
      <c r="H113" s="268">
        <v>1</v>
      </c>
      <c r="I113" s="10"/>
      <c r="L113" s="264"/>
      <c r="M113" s="269"/>
      <c r="N113" s="270"/>
      <c r="O113" s="270"/>
      <c r="P113" s="270"/>
      <c r="Q113" s="270"/>
      <c r="R113" s="270"/>
      <c r="S113" s="270"/>
      <c r="T113" s="271"/>
      <c r="AT113" s="266" t="s">
        <v>171</v>
      </c>
      <c r="AU113" s="266" t="s">
        <v>81</v>
      </c>
      <c r="AV113" s="265" t="s">
        <v>81</v>
      </c>
      <c r="AW113" s="265" t="s">
        <v>36</v>
      </c>
      <c r="AX113" s="265" t="s">
        <v>77</v>
      </c>
      <c r="AY113" s="266" t="s">
        <v>160</v>
      </c>
    </row>
    <row r="114" spans="2:65" s="118" customFormat="1" ht="25.5" customHeight="1">
      <c r="B114" s="113"/>
      <c r="C114" s="243" t="s">
        <v>196</v>
      </c>
      <c r="D114" s="243" t="s">
        <v>162</v>
      </c>
      <c r="E114" s="244" t="s">
        <v>2091</v>
      </c>
      <c r="F114" s="245" t="s">
        <v>2336</v>
      </c>
      <c r="G114" s="246" t="s">
        <v>781</v>
      </c>
      <c r="H114" s="247">
        <v>1</v>
      </c>
      <c r="I114" s="8"/>
      <c r="J114" s="248">
        <f>ROUND(I114*H114,2)</f>
        <v>0</v>
      </c>
      <c r="K114" s="245" t="s">
        <v>5</v>
      </c>
      <c r="L114" s="113"/>
      <c r="M114" s="249" t="s">
        <v>5</v>
      </c>
      <c r="N114" s="250" t="s">
        <v>44</v>
      </c>
      <c r="O114" s="114"/>
      <c r="P114" s="251">
        <f>O114*H114</f>
        <v>0</v>
      </c>
      <c r="Q114" s="251">
        <v>0</v>
      </c>
      <c r="R114" s="251">
        <f>Q114*H114</f>
        <v>0</v>
      </c>
      <c r="S114" s="251">
        <v>0</v>
      </c>
      <c r="T114" s="252">
        <f>S114*H114</f>
        <v>0</v>
      </c>
      <c r="AR114" s="97" t="s">
        <v>2049</v>
      </c>
      <c r="AT114" s="97" t="s">
        <v>162</v>
      </c>
      <c r="AU114" s="97" t="s">
        <v>81</v>
      </c>
      <c r="AY114" s="97" t="s">
        <v>160</v>
      </c>
      <c r="BE114" s="253">
        <f>IF(N114="základní",J114,0)</f>
        <v>0</v>
      </c>
      <c r="BF114" s="253">
        <f>IF(N114="snížená",J114,0)</f>
        <v>0</v>
      </c>
      <c r="BG114" s="253">
        <f>IF(N114="zákl. přenesená",J114,0)</f>
        <v>0</v>
      </c>
      <c r="BH114" s="253">
        <f>IF(N114="sníž. přenesená",J114,0)</f>
        <v>0</v>
      </c>
      <c r="BI114" s="253">
        <f>IF(N114="nulová",J114,0)</f>
        <v>0</v>
      </c>
      <c r="BJ114" s="97" t="s">
        <v>77</v>
      </c>
      <c r="BK114" s="253">
        <f>ROUND(I114*H114,2)</f>
        <v>0</v>
      </c>
      <c r="BL114" s="97" t="s">
        <v>2049</v>
      </c>
      <c r="BM114" s="97" t="s">
        <v>2092</v>
      </c>
    </row>
    <row r="115" spans="2:65" s="231" customFormat="1" ht="29.85" customHeight="1">
      <c r="B115" s="230"/>
      <c r="D115" s="232" t="s">
        <v>72</v>
      </c>
      <c r="E115" s="241" t="s">
        <v>2093</v>
      </c>
      <c r="F115" s="241" t="s">
        <v>2094</v>
      </c>
      <c r="I115" s="7"/>
      <c r="J115" s="242">
        <f>BK115</f>
        <v>0</v>
      </c>
      <c r="L115" s="230"/>
      <c r="M115" s="235"/>
      <c r="N115" s="236"/>
      <c r="O115" s="236"/>
      <c r="P115" s="237">
        <f>SUM(P116:P141)</f>
        <v>0</v>
      </c>
      <c r="Q115" s="236"/>
      <c r="R115" s="237">
        <f>SUM(R116:R141)</f>
        <v>0</v>
      </c>
      <c r="S115" s="236"/>
      <c r="T115" s="238">
        <f>SUM(T116:T141)</f>
        <v>0</v>
      </c>
      <c r="AR115" s="232" t="s">
        <v>104</v>
      </c>
      <c r="AT115" s="239" t="s">
        <v>72</v>
      </c>
      <c r="AU115" s="239" t="s">
        <v>77</v>
      </c>
      <c r="AY115" s="232" t="s">
        <v>160</v>
      </c>
      <c r="BK115" s="240">
        <f>SUM(BK116:BK141)</f>
        <v>0</v>
      </c>
    </row>
    <row r="116" spans="2:65" s="118" customFormat="1" ht="16.5" customHeight="1">
      <c r="B116" s="113"/>
      <c r="C116" s="243" t="s">
        <v>231</v>
      </c>
      <c r="D116" s="243" t="s">
        <v>162</v>
      </c>
      <c r="E116" s="244" t="s">
        <v>2095</v>
      </c>
      <c r="F116" s="245" t="s">
        <v>2096</v>
      </c>
      <c r="G116" s="246" t="s">
        <v>2048</v>
      </c>
      <c r="H116" s="247">
        <v>1</v>
      </c>
      <c r="I116" s="8"/>
      <c r="J116" s="248">
        <f>ROUND(I116*H116,2)</f>
        <v>0</v>
      </c>
      <c r="K116" s="245" t="s">
        <v>188</v>
      </c>
      <c r="L116" s="113"/>
      <c r="M116" s="249" t="s">
        <v>5</v>
      </c>
      <c r="N116" s="250" t="s">
        <v>44</v>
      </c>
      <c r="O116" s="114"/>
      <c r="P116" s="251">
        <f>O116*H116</f>
        <v>0</v>
      </c>
      <c r="Q116" s="251">
        <v>0</v>
      </c>
      <c r="R116" s="251">
        <f>Q116*H116</f>
        <v>0</v>
      </c>
      <c r="S116" s="251">
        <v>0</v>
      </c>
      <c r="T116" s="252">
        <f>S116*H116</f>
        <v>0</v>
      </c>
      <c r="AR116" s="97" t="s">
        <v>2049</v>
      </c>
      <c r="AT116" s="97" t="s">
        <v>162</v>
      </c>
      <c r="AU116" s="97" t="s">
        <v>81</v>
      </c>
      <c r="AY116" s="97" t="s">
        <v>160</v>
      </c>
      <c r="BE116" s="253">
        <f>IF(N116="základní",J116,0)</f>
        <v>0</v>
      </c>
      <c r="BF116" s="253">
        <f>IF(N116="snížená",J116,0)</f>
        <v>0</v>
      </c>
      <c r="BG116" s="253">
        <f>IF(N116="zákl. přenesená",J116,0)</f>
        <v>0</v>
      </c>
      <c r="BH116" s="253">
        <f>IF(N116="sníž. přenesená",J116,0)</f>
        <v>0</v>
      </c>
      <c r="BI116" s="253">
        <f>IF(N116="nulová",J116,0)</f>
        <v>0</v>
      </c>
      <c r="BJ116" s="97" t="s">
        <v>77</v>
      </c>
      <c r="BK116" s="253">
        <f>ROUND(I116*H116,2)</f>
        <v>0</v>
      </c>
      <c r="BL116" s="97" t="s">
        <v>2049</v>
      </c>
      <c r="BM116" s="97" t="s">
        <v>2097</v>
      </c>
    </row>
    <row r="117" spans="2:65" s="258" customFormat="1">
      <c r="B117" s="257"/>
      <c r="D117" s="254" t="s">
        <v>171</v>
      </c>
      <c r="E117" s="259" t="s">
        <v>5</v>
      </c>
      <c r="F117" s="260" t="s">
        <v>2098</v>
      </c>
      <c r="H117" s="259" t="s">
        <v>5</v>
      </c>
      <c r="I117" s="9"/>
      <c r="L117" s="257"/>
      <c r="M117" s="261"/>
      <c r="N117" s="262"/>
      <c r="O117" s="262"/>
      <c r="P117" s="262"/>
      <c r="Q117" s="262"/>
      <c r="R117" s="262"/>
      <c r="S117" s="262"/>
      <c r="T117" s="263"/>
      <c r="AT117" s="259" t="s">
        <v>171</v>
      </c>
      <c r="AU117" s="259" t="s">
        <v>81</v>
      </c>
      <c r="AV117" s="258" t="s">
        <v>77</v>
      </c>
      <c r="AW117" s="258" t="s">
        <v>36</v>
      </c>
      <c r="AX117" s="258" t="s">
        <v>73</v>
      </c>
      <c r="AY117" s="259" t="s">
        <v>160</v>
      </c>
    </row>
    <row r="118" spans="2:65" s="258" customFormat="1">
      <c r="B118" s="257"/>
      <c r="D118" s="254" t="s">
        <v>171</v>
      </c>
      <c r="E118" s="259" t="s">
        <v>5</v>
      </c>
      <c r="F118" s="260" t="s">
        <v>2099</v>
      </c>
      <c r="H118" s="259" t="s">
        <v>5</v>
      </c>
      <c r="I118" s="9"/>
      <c r="L118" s="257"/>
      <c r="M118" s="261"/>
      <c r="N118" s="262"/>
      <c r="O118" s="262"/>
      <c r="P118" s="262"/>
      <c r="Q118" s="262"/>
      <c r="R118" s="262"/>
      <c r="S118" s="262"/>
      <c r="T118" s="263"/>
      <c r="AT118" s="259" t="s">
        <v>171</v>
      </c>
      <c r="AU118" s="259" t="s">
        <v>81</v>
      </c>
      <c r="AV118" s="258" t="s">
        <v>77</v>
      </c>
      <c r="AW118" s="258" t="s">
        <v>36</v>
      </c>
      <c r="AX118" s="258" t="s">
        <v>73</v>
      </c>
      <c r="AY118" s="259" t="s">
        <v>160</v>
      </c>
    </row>
    <row r="119" spans="2:65" s="258" customFormat="1">
      <c r="B119" s="257"/>
      <c r="D119" s="254" t="s">
        <v>171</v>
      </c>
      <c r="E119" s="259" t="s">
        <v>5</v>
      </c>
      <c r="F119" s="260" t="s">
        <v>2100</v>
      </c>
      <c r="H119" s="259" t="s">
        <v>5</v>
      </c>
      <c r="I119" s="9"/>
      <c r="L119" s="257"/>
      <c r="M119" s="261"/>
      <c r="N119" s="262"/>
      <c r="O119" s="262"/>
      <c r="P119" s="262"/>
      <c r="Q119" s="262"/>
      <c r="R119" s="262"/>
      <c r="S119" s="262"/>
      <c r="T119" s="263"/>
      <c r="AT119" s="259" t="s">
        <v>171</v>
      </c>
      <c r="AU119" s="259" t="s">
        <v>81</v>
      </c>
      <c r="AV119" s="258" t="s">
        <v>77</v>
      </c>
      <c r="AW119" s="258" t="s">
        <v>36</v>
      </c>
      <c r="AX119" s="258" t="s">
        <v>73</v>
      </c>
      <c r="AY119" s="259" t="s">
        <v>160</v>
      </c>
    </row>
    <row r="120" spans="2:65" s="258" customFormat="1">
      <c r="B120" s="257"/>
      <c r="D120" s="254" t="s">
        <v>171</v>
      </c>
      <c r="E120" s="259" t="s">
        <v>5</v>
      </c>
      <c r="F120" s="260" t="s">
        <v>2101</v>
      </c>
      <c r="H120" s="259" t="s">
        <v>5</v>
      </c>
      <c r="I120" s="9"/>
      <c r="L120" s="257"/>
      <c r="M120" s="261"/>
      <c r="N120" s="262"/>
      <c r="O120" s="262"/>
      <c r="P120" s="262"/>
      <c r="Q120" s="262"/>
      <c r="R120" s="262"/>
      <c r="S120" s="262"/>
      <c r="T120" s="263"/>
      <c r="AT120" s="259" t="s">
        <v>171</v>
      </c>
      <c r="AU120" s="259" t="s">
        <v>81</v>
      </c>
      <c r="AV120" s="258" t="s">
        <v>77</v>
      </c>
      <c r="AW120" s="258" t="s">
        <v>36</v>
      </c>
      <c r="AX120" s="258" t="s">
        <v>73</v>
      </c>
      <c r="AY120" s="259" t="s">
        <v>160</v>
      </c>
    </row>
    <row r="121" spans="2:65" s="258" customFormat="1">
      <c r="B121" s="257"/>
      <c r="D121" s="254" t="s">
        <v>171</v>
      </c>
      <c r="E121" s="259" t="s">
        <v>5</v>
      </c>
      <c r="F121" s="260" t="s">
        <v>2102</v>
      </c>
      <c r="H121" s="259" t="s">
        <v>5</v>
      </c>
      <c r="I121" s="9"/>
      <c r="L121" s="257"/>
      <c r="M121" s="261"/>
      <c r="N121" s="262"/>
      <c r="O121" s="262"/>
      <c r="P121" s="262"/>
      <c r="Q121" s="262"/>
      <c r="R121" s="262"/>
      <c r="S121" s="262"/>
      <c r="T121" s="263"/>
      <c r="AT121" s="259" t="s">
        <v>171</v>
      </c>
      <c r="AU121" s="259" t="s">
        <v>81</v>
      </c>
      <c r="AV121" s="258" t="s">
        <v>77</v>
      </c>
      <c r="AW121" s="258" t="s">
        <v>36</v>
      </c>
      <c r="AX121" s="258" t="s">
        <v>73</v>
      </c>
      <c r="AY121" s="259" t="s">
        <v>160</v>
      </c>
    </row>
    <row r="122" spans="2:65" s="258" customFormat="1" ht="27">
      <c r="B122" s="257"/>
      <c r="D122" s="254" t="s">
        <v>171</v>
      </c>
      <c r="E122" s="259" t="s">
        <v>5</v>
      </c>
      <c r="F122" s="260" t="s">
        <v>2103</v>
      </c>
      <c r="H122" s="259" t="s">
        <v>5</v>
      </c>
      <c r="I122" s="9"/>
      <c r="L122" s="257"/>
      <c r="M122" s="261"/>
      <c r="N122" s="262"/>
      <c r="O122" s="262"/>
      <c r="P122" s="262"/>
      <c r="Q122" s="262"/>
      <c r="R122" s="262"/>
      <c r="S122" s="262"/>
      <c r="T122" s="263"/>
      <c r="AT122" s="259" t="s">
        <v>171</v>
      </c>
      <c r="AU122" s="259" t="s">
        <v>81</v>
      </c>
      <c r="AV122" s="258" t="s">
        <v>77</v>
      </c>
      <c r="AW122" s="258" t="s">
        <v>36</v>
      </c>
      <c r="AX122" s="258" t="s">
        <v>73</v>
      </c>
      <c r="AY122" s="259" t="s">
        <v>160</v>
      </c>
    </row>
    <row r="123" spans="2:65" s="258" customFormat="1" ht="27">
      <c r="B123" s="257"/>
      <c r="D123" s="254" t="s">
        <v>171</v>
      </c>
      <c r="E123" s="259" t="s">
        <v>5</v>
      </c>
      <c r="F123" s="260" t="s">
        <v>2104</v>
      </c>
      <c r="H123" s="259" t="s">
        <v>5</v>
      </c>
      <c r="I123" s="9"/>
      <c r="L123" s="257"/>
      <c r="M123" s="261"/>
      <c r="N123" s="262"/>
      <c r="O123" s="262"/>
      <c r="P123" s="262"/>
      <c r="Q123" s="262"/>
      <c r="R123" s="262"/>
      <c r="S123" s="262"/>
      <c r="T123" s="263"/>
      <c r="AT123" s="259" t="s">
        <v>171</v>
      </c>
      <c r="AU123" s="259" t="s">
        <v>81</v>
      </c>
      <c r="AV123" s="258" t="s">
        <v>77</v>
      </c>
      <c r="AW123" s="258" t="s">
        <v>36</v>
      </c>
      <c r="AX123" s="258" t="s">
        <v>73</v>
      </c>
      <c r="AY123" s="259" t="s">
        <v>160</v>
      </c>
    </row>
    <row r="124" spans="2:65" s="265" customFormat="1">
      <c r="B124" s="264"/>
      <c r="D124" s="254" t="s">
        <v>171</v>
      </c>
      <c r="E124" s="266" t="s">
        <v>5</v>
      </c>
      <c r="F124" s="267" t="s">
        <v>77</v>
      </c>
      <c r="H124" s="268">
        <v>1</v>
      </c>
      <c r="I124" s="10"/>
      <c r="L124" s="264"/>
      <c r="M124" s="269"/>
      <c r="N124" s="270"/>
      <c r="O124" s="270"/>
      <c r="P124" s="270"/>
      <c r="Q124" s="270"/>
      <c r="R124" s="270"/>
      <c r="S124" s="270"/>
      <c r="T124" s="271"/>
      <c r="AT124" s="266" t="s">
        <v>171</v>
      </c>
      <c r="AU124" s="266" t="s">
        <v>81</v>
      </c>
      <c r="AV124" s="265" t="s">
        <v>81</v>
      </c>
      <c r="AW124" s="265" t="s">
        <v>36</v>
      </c>
      <c r="AX124" s="265" t="s">
        <v>77</v>
      </c>
      <c r="AY124" s="266" t="s">
        <v>160</v>
      </c>
    </row>
    <row r="125" spans="2:65" s="118" customFormat="1" ht="16.5" customHeight="1">
      <c r="B125" s="113"/>
      <c r="C125" s="243" t="s">
        <v>237</v>
      </c>
      <c r="D125" s="243" t="s">
        <v>162</v>
      </c>
      <c r="E125" s="244" t="s">
        <v>2105</v>
      </c>
      <c r="F125" s="245" t="s">
        <v>2106</v>
      </c>
      <c r="G125" s="246" t="s">
        <v>2048</v>
      </c>
      <c r="H125" s="247">
        <v>1</v>
      </c>
      <c r="I125" s="8"/>
      <c r="J125" s="248">
        <f>ROUND(I125*H125,2)</f>
        <v>0</v>
      </c>
      <c r="K125" s="245" t="s">
        <v>188</v>
      </c>
      <c r="L125" s="113"/>
      <c r="M125" s="249" t="s">
        <v>5</v>
      </c>
      <c r="N125" s="250" t="s">
        <v>44</v>
      </c>
      <c r="O125" s="114"/>
      <c r="P125" s="251">
        <f>O125*H125</f>
        <v>0</v>
      </c>
      <c r="Q125" s="251">
        <v>0</v>
      </c>
      <c r="R125" s="251">
        <f>Q125*H125</f>
        <v>0</v>
      </c>
      <c r="S125" s="251">
        <v>0</v>
      </c>
      <c r="T125" s="252">
        <f>S125*H125</f>
        <v>0</v>
      </c>
      <c r="AR125" s="97" t="s">
        <v>2049</v>
      </c>
      <c r="AT125" s="97" t="s">
        <v>162</v>
      </c>
      <c r="AU125" s="97" t="s">
        <v>81</v>
      </c>
      <c r="AY125" s="97" t="s">
        <v>160</v>
      </c>
      <c r="BE125" s="253">
        <f>IF(N125="základní",J125,0)</f>
        <v>0</v>
      </c>
      <c r="BF125" s="253">
        <f>IF(N125="snížená",J125,0)</f>
        <v>0</v>
      </c>
      <c r="BG125" s="253">
        <f>IF(N125="zákl. přenesená",J125,0)</f>
        <v>0</v>
      </c>
      <c r="BH125" s="253">
        <f>IF(N125="sníž. přenesená",J125,0)</f>
        <v>0</v>
      </c>
      <c r="BI125" s="253">
        <f>IF(N125="nulová",J125,0)</f>
        <v>0</v>
      </c>
      <c r="BJ125" s="97" t="s">
        <v>77</v>
      </c>
      <c r="BK125" s="253">
        <f>ROUND(I125*H125,2)</f>
        <v>0</v>
      </c>
      <c r="BL125" s="97" t="s">
        <v>2049</v>
      </c>
      <c r="BM125" s="97" t="s">
        <v>2107</v>
      </c>
    </row>
    <row r="126" spans="2:65" s="118" customFormat="1" ht="16.5" customHeight="1">
      <c r="B126" s="113"/>
      <c r="C126" s="243" t="s">
        <v>242</v>
      </c>
      <c r="D126" s="243" t="s">
        <v>162</v>
      </c>
      <c r="E126" s="244" t="s">
        <v>2108</v>
      </c>
      <c r="F126" s="245" t="s">
        <v>2109</v>
      </c>
      <c r="G126" s="246" t="s">
        <v>781</v>
      </c>
      <c r="H126" s="247">
        <v>1</v>
      </c>
      <c r="I126" s="8"/>
      <c r="J126" s="248">
        <f>ROUND(I126*H126,2)</f>
        <v>0</v>
      </c>
      <c r="K126" s="245" t="s">
        <v>188</v>
      </c>
      <c r="L126" s="113"/>
      <c r="M126" s="249" t="s">
        <v>5</v>
      </c>
      <c r="N126" s="250" t="s">
        <v>44</v>
      </c>
      <c r="O126" s="114"/>
      <c r="P126" s="251">
        <f>O126*H126</f>
        <v>0</v>
      </c>
      <c r="Q126" s="251">
        <v>0</v>
      </c>
      <c r="R126" s="251">
        <f>Q126*H126</f>
        <v>0</v>
      </c>
      <c r="S126" s="251">
        <v>0</v>
      </c>
      <c r="T126" s="252">
        <f>S126*H126</f>
        <v>0</v>
      </c>
      <c r="AR126" s="97" t="s">
        <v>2049</v>
      </c>
      <c r="AT126" s="97" t="s">
        <v>162</v>
      </c>
      <c r="AU126" s="97" t="s">
        <v>81</v>
      </c>
      <c r="AY126" s="97" t="s">
        <v>160</v>
      </c>
      <c r="BE126" s="253">
        <f>IF(N126="základní",J126,0)</f>
        <v>0</v>
      </c>
      <c r="BF126" s="253">
        <f>IF(N126="snížená",J126,0)</f>
        <v>0</v>
      </c>
      <c r="BG126" s="253">
        <f>IF(N126="zákl. přenesená",J126,0)</f>
        <v>0</v>
      </c>
      <c r="BH126" s="253">
        <f>IF(N126="sníž. přenesená",J126,0)</f>
        <v>0</v>
      </c>
      <c r="BI126" s="253">
        <f>IF(N126="nulová",J126,0)</f>
        <v>0</v>
      </c>
      <c r="BJ126" s="97" t="s">
        <v>77</v>
      </c>
      <c r="BK126" s="253">
        <f>ROUND(I126*H126,2)</f>
        <v>0</v>
      </c>
      <c r="BL126" s="97" t="s">
        <v>2049</v>
      </c>
      <c r="BM126" s="97" t="s">
        <v>2110</v>
      </c>
    </row>
    <row r="127" spans="2:65" s="118" customFormat="1" ht="25.5" customHeight="1">
      <c r="B127" s="113"/>
      <c r="C127" s="243" t="s">
        <v>247</v>
      </c>
      <c r="D127" s="243" t="s">
        <v>162</v>
      </c>
      <c r="E127" s="244" t="s">
        <v>2111</v>
      </c>
      <c r="F127" s="245" t="s">
        <v>2112</v>
      </c>
      <c r="G127" s="246" t="s">
        <v>2048</v>
      </c>
      <c r="H127" s="247">
        <v>1</v>
      </c>
      <c r="I127" s="8"/>
      <c r="J127" s="248">
        <f>ROUND(I127*H127,2)</f>
        <v>0</v>
      </c>
      <c r="K127" s="245" t="s">
        <v>5</v>
      </c>
      <c r="L127" s="113"/>
      <c r="M127" s="249" t="s">
        <v>5</v>
      </c>
      <c r="N127" s="250" t="s">
        <v>44</v>
      </c>
      <c r="O127" s="114"/>
      <c r="P127" s="251">
        <f>O127*H127</f>
        <v>0</v>
      </c>
      <c r="Q127" s="251">
        <v>0</v>
      </c>
      <c r="R127" s="251">
        <f>Q127*H127</f>
        <v>0</v>
      </c>
      <c r="S127" s="251">
        <v>0</v>
      </c>
      <c r="T127" s="252">
        <f>S127*H127</f>
        <v>0</v>
      </c>
      <c r="AR127" s="97" t="s">
        <v>2049</v>
      </c>
      <c r="AT127" s="97" t="s">
        <v>162</v>
      </c>
      <c r="AU127" s="97" t="s">
        <v>81</v>
      </c>
      <c r="AY127" s="97" t="s">
        <v>160</v>
      </c>
      <c r="BE127" s="253">
        <f>IF(N127="základní",J127,0)</f>
        <v>0</v>
      </c>
      <c r="BF127" s="253">
        <f>IF(N127="snížená",J127,0)</f>
        <v>0</v>
      </c>
      <c r="BG127" s="253">
        <f>IF(N127="zákl. přenesená",J127,0)</f>
        <v>0</v>
      </c>
      <c r="BH127" s="253">
        <f>IF(N127="sníž. přenesená",J127,0)</f>
        <v>0</v>
      </c>
      <c r="BI127" s="253">
        <f>IF(N127="nulová",J127,0)</f>
        <v>0</v>
      </c>
      <c r="BJ127" s="97" t="s">
        <v>77</v>
      </c>
      <c r="BK127" s="253">
        <f>ROUND(I127*H127,2)</f>
        <v>0</v>
      </c>
      <c r="BL127" s="97" t="s">
        <v>2049</v>
      </c>
      <c r="BM127" s="97" t="s">
        <v>2113</v>
      </c>
    </row>
    <row r="128" spans="2:65" s="258" customFormat="1">
      <c r="B128" s="257"/>
      <c r="D128" s="254" t="s">
        <v>171</v>
      </c>
      <c r="E128" s="259" t="s">
        <v>5</v>
      </c>
      <c r="F128" s="260" t="s">
        <v>2114</v>
      </c>
      <c r="H128" s="259" t="s">
        <v>5</v>
      </c>
      <c r="I128" s="9"/>
      <c r="L128" s="257"/>
      <c r="M128" s="261"/>
      <c r="N128" s="262"/>
      <c r="O128" s="262"/>
      <c r="P128" s="262"/>
      <c r="Q128" s="262"/>
      <c r="R128" s="262"/>
      <c r="S128" s="262"/>
      <c r="T128" s="263"/>
      <c r="AT128" s="259" t="s">
        <v>171</v>
      </c>
      <c r="AU128" s="259" t="s">
        <v>81</v>
      </c>
      <c r="AV128" s="258" t="s">
        <v>77</v>
      </c>
      <c r="AW128" s="258" t="s">
        <v>36</v>
      </c>
      <c r="AX128" s="258" t="s">
        <v>73</v>
      </c>
      <c r="AY128" s="259" t="s">
        <v>160</v>
      </c>
    </row>
    <row r="129" spans="2:65" s="258" customFormat="1">
      <c r="B129" s="257"/>
      <c r="D129" s="254" t="s">
        <v>171</v>
      </c>
      <c r="E129" s="259" t="s">
        <v>5</v>
      </c>
      <c r="F129" s="260" t="s">
        <v>2115</v>
      </c>
      <c r="H129" s="259" t="s">
        <v>5</v>
      </c>
      <c r="I129" s="9"/>
      <c r="L129" s="257"/>
      <c r="M129" s="261"/>
      <c r="N129" s="262"/>
      <c r="O129" s="262"/>
      <c r="P129" s="262"/>
      <c r="Q129" s="262"/>
      <c r="R129" s="262"/>
      <c r="S129" s="262"/>
      <c r="T129" s="263"/>
      <c r="AT129" s="259" t="s">
        <v>171</v>
      </c>
      <c r="AU129" s="259" t="s">
        <v>81</v>
      </c>
      <c r="AV129" s="258" t="s">
        <v>77</v>
      </c>
      <c r="AW129" s="258" t="s">
        <v>36</v>
      </c>
      <c r="AX129" s="258" t="s">
        <v>73</v>
      </c>
      <c r="AY129" s="259" t="s">
        <v>160</v>
      </c>
    </row>
    <row r="130" spans="2:65" s="258" customFormat="1">
      <c r="B130" s="257"/>
      <c r="D130" s="254" t="s">
        <v>171</v>
      </c>
      <c r="E130" s="259" t="s">
        <v>5</v>
      </c>
      <c r="F130" s="260" t="s">
        <v>2116</v>
      </c>
      <c r="H130" s="259" t="s">
        <v>5</v>
      </c>
      <c r="I130" s="9"/>
      <c r="L130" s="257"/>
      <c r="M130" s="261"/>
      <c r="N130" s="262"/>
      <c r="O130" s="262"/>
      <c r="P130" s="262"/>
      <c r="Q130" s="262"/>
      <c r="R130" s="262"/>
      <c r="S130" s="262"/>
      <c r="T130" s="263"/>
      <c r="AT130" s="259" t="s">
        <v>171</v>
      </c>
      <c r="AU130" s="259" t="s">
        <v>81</v>
      </c>
      <c r="AV130" s="258" t="s">
        <v>77</v>
      </c>
      <c r="AW130" s="258" t="s">
        <v>36</v>
      </c>
      <c r="AX130" s="258" t="s">
        <v>73</v>
      </c>
      <c r="AY130" s="259" t="s">
        <v>160</v>
      </c>
    </row>
    <row r="131" spans="2:65" s="258" customFormat="1">
      <c r="B131" s="257"/>
      <c r="D131" s="254" t="s">
        <v>171</v>
      </c>
      <c r="E131" s="259" t="s">
        <v>5</v>
      </c>
      <c r="F131" s="260" t="s">
        <v>2117</v>
      </c>
      <c r="H131" s="259" t="s">
        <v>5</v>
      </c>
      <c r="I131" s="9"/>
      <c r="L131" s="257"/>
      <c r="M131" s="261"/>
      <c r="N131" s="262"/>
      <c r="O131" s="262"/>
      <c r="P131" s="262"/>
      <c r="Q131" s="262"/>
      <c r="R131" s="262"/>
      <c r="S131" s="262"/>
      <c r="T131" s="263"/>
      <c r="AT131" s="259" t="s">
        <v>171</v>
      </c>
      <c r="AU131" s="259" t="s">
        <v>81</v>
      </c>
      <c r="AV131" s="258" t="s">
        <v>77</v>
      </c>
      <c r="AW131" s="258" t="s">
        <v>36</v>
      </c>
      <c r="AX131" s="258" t="s">
        <v>73</v>
      </c>
      <c r="AY131" s="259" t="s">
        <v>160</v>
      </c>
    </row>
    <row r="132" spans="2:65" s="265" customFormat="1">
      <c r="B132" s="264"/>
      <c r="D132" s="254" t="s">
        <v>171</v>
      </c>
      <c r="E132" s="266" t="s">
        <v>5</v>
      </c>
      <c r="F132" s="267" t="s">
        <v>77</v>
      </c>
      <c r="H132" s="268">
        <v>1</v>
      </c>
      <c r="I132" s="10"/>
      <c r="L132" s="264"/>
      <c r="M132" s="269"/>
      <c r="N132" s="270"/>
      <c r="O132" s="270"/>
      <c r="P132" s="270"/>
      <c r="Q132" s="270"/>
      <c r="R132" s="270"/>
      <c r="S132" s="270"/>
      <c r="T132" s="271"/>
      <c r="AT132" s="266" t="s">
        <v>171</v>
      </c>
      <c r="AU132" s="266" t="s">
        <v>81</v>
      </c>
      <c r="AV132" s="265" t="s">
        <v>81</v>
      </c>
      <c r="AW132" s="265" t="s">
        <v>36</v>
      </c>
      <c r="AX132" s="265" t="s">
        <v>77</v>
      </c>
      <c r="AY132" s="266" t="s">
        <v>160</v>
      </c>
    </row>
    <row r="133" spans="2:65" s="118" customFormat="1" ht="16.5" customHeight="1">
      <c r="B133" s="113"/>
      <c r="C133" s="243" t="s">
        <v>11</v>
      </c>
      <c r="D133" s="243" t="s">
        <v>162</v>
      </c>
      <c r="E133" s="244" t="s">
        <v>2118</v>
      </c>
      <c r="F133" s="245" t="s">
        <v>2119</v>
      </c>
      <c r="G133" s="246" t="s">
        <v>2048</v>
      </c>
      <c r="H133" s="247">
        <v>1</v>
      </c>
      <c r="I133" s="8"/>
      <c r="J133" s="248">
        <f>ROUND(I133*H133,2)</f>
        <v>0</v>
      </c>
      <c r="K133" s="245" t="s">
        <v>188</v>
      </c>
      <c r="L133" s="113"/>
      <c r="M133" s="249" t="s">
        <v>5</v>
      </c>
      <c r="N133" s="250" t="s">
        <v>44</v>
      </c>
      <c r="O133" s="114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AR133" s="97" t="s">
        <v>2049</v>
      </c>
      <c r="AT133" s="97" t="s">
        <v>162</v>
      </c>
      <c r="AU133" s="97" t="s">
        <v>81</v>
      </c>
      <c r="AY133" s="97" t="s">
        <v>160</v>
      </c>
      <c r="BE133" s="253">
        <f>IF(N133="základní",J133,0)</f>
        <v>0</v>
      </c>
      <c r="BF133" s="253">
        <f>IF(N133="snížená",J133,0)</f>
        <v>0</v>
      </c>
      <c r="BG133" s="253">
        <f>IF(N133="zákl. přenesená",J133,0)</f>
        <v>0</v>
      </c>
      <c r="BH133" s="253">
        <f>IF(N133="sníž. přenesená",J133,0)</f>
        <v>0</v>
      </c>
      <c r="BI133" s="253">
        <f>IF(N133="nulová",J133,0)</f>
        <v>0</v>
      </c>
      <c r="BJ133" s="97" t="s">
        <v>77</v>
      </c>
      <c r="BK133" s="253">
        <f>ROUND(I133*H133,2)</f>
        <v>0</v>
      </c>
      <c r="BL133" s="97" t="s">
        <v>2049</v>
      </c>
      <c r="BM133" s="97" t="s">
        <v>2120</v>
      </c>
    </row>
    <row r="134" spans="2:65" s="258" customFormat="1">
      <c r="B134" s="257"/>
      <c r="D134" s="254" t="s">
        <v>171</v>
      </c>
      <c r="E134" s="259" t="s">
        <v>5</v>
      </c>
      <c r="F134" s="260" t="s">
        <v>2121</v>
      </c>
      <c r="H134" s="259" t="s">
        <v>5</v>
      </c>
      <c r="I134" s="9"/>
      <c r="L134" s="257"/>
      <c r="M134" s="261"/>
      <c r="N134" s="262"/>
      <c r="O134" s="262"/>
      <c r="P134" s="262"/>
      <c r="Q134" s="262"/>
      <c r="R134" s="262"/>
      <c r="S134" s="262"/>
      <c r="T134" s="263"/>
      <c r="AT134" s="259" t="s">
        <v>171</v>
      </c>
      <c r="AU134" s="259" t="s">
        <v>81</v>
      </c>
      <c r="AV134" s="258" t="s">
        <v>77</v>
      </c>
      <c r="AW134" s="258" t="s">
        <v>36</v>
      </c>
      <c r="AX134" s="258" t="s">
        <v>73</v>
      </c>
      <c r="AY134" s="259" t="s">
        <v>160</v>
      </c>
    </row>
    <row r="135" spans="2:65" s="258" customFormat="1">
      <c r="B135" s="257"/>
      <c r="D135" s="254" t="s">
        <v>171</v>
      </c>
      <c r="E135" s="259" t="s">
        <v>5</v>
      </c>
      <c r="F135" s="260" t="s">
        <v>2122</v>
      </c>
      <c r="H135" s="259" t="s">
        <v>5</v>
      </c>
      <c r="I135" s="9"/>
      <c r="L135" s="257"/>
      <c r="M135" s="261"/>
      <c r="N135" s="262"/>
      <c r="O135" s="262"/>
      <c r="P135" s="262"/>
      <c r="Q135" s="262"/>
      <c r="R135" s="262"/>
      <c r="S135" s="262"/>
      <c r="T135" s="263"/>
      <c r="AT135" s="259" t="s">
        <v>171</v>
      </c>
      <c r="AU135" s="259" t="s">
        <v>81</v>
      </c>
      <c r="AV135" s="258" t="s">
        <v>77</v>
      </c>
      <c r="AW135" s="258" t="s">
        <v>36</v>
      </c>
      <c r="AX135" s="258" t="s">
        <v>73</v>
      </c>
      <c r="AY135" s="259" t="s">
        <v>160</v>
      </c>
    </row>
    <row r="136" spans="2:65" s="258" customFormat="1">
      <c r="B136" s="257"/>
      <c r="D136" s="254" t="s">
        <v>171</v>
      </c>
      <c r="E136" s="259" t="s">
        <v>5</v>
      </c>
      <c r="F136" s="260" t="s">
        <v>2123</v>
      </c>
      <c r="H136" s="259" t="s">
        <v>5</v>
      </c>
      <c r="I136" s="9"/>
      <c r="L136" s="257"/>
      <c r="M136" s="261"/>
      <c r="N136" s="262"/>
      <c r="O136" s="262"/>
      <c r="P136" s="262"/>
      <c r="Q136" s="262"/>
      <c r="R136" s="262"/>
      <c r="S136" s="262"/>
      <c r="T136" s="263"/>
      <c r="AT136" s="259" t="s">
        <v>171</v>
      </c>
      <c r="AU136" s="259" t="s">
        <v>81</v>
      </c>
      <c r="AV136" s="258" t="s">
        <v>77</v>
      </c>
      <c r="AW136" s="258" t="s">
        <v>36</v>
      </c>
      <c r="AX136" s="258" t="s">
        <v>73</v>
      </c>
      <c r="AY136" s="259" t="s">
        <v>160</v>
      </c>
    </row>
    <row r="137" spans="2:65" s="265" customFormat="1">
      <c r="B137" s="264"/>
      <c r="D137" s="254" t="s">
        <v>171</v>
      </c>
      <c r="E137" s="266" t="s">
        <v>5</v>
      </c>
      <c r="F137" s="267" t="s">
        <v>77</v>
      </c>
      <c r="H137" s="268">
        <v>1</v>
      </c>
      <c r="I137" s="10"/>
      <c r="L137" s="264"/>
      <c r="M137" s="269"/>
      <c r="N137" s="270"/>
      <c r="O137" s="270"/>
      <c r="P137" s="270"/>
      <c r="Q137" s="270"/>
      <c r="R137" s="270"/>
      <c r="S137" s="270"/>
      <c r="T137" s="271"/>
      <c r="AT137" s="266" t="s">
        <v>171</v>
      </c>
      <c r="AU137" s="266" t="s">
        <v>81</v>
      </c>
      <c r="AV137" s="265" t="s">
        <v>81</v>
      </c>
      <c r="AW137" s="265" t="s">
        <v>36</v>
      </c>
      <c r="AX137" s="265" t="s">
        <v>77</v>
      </c>
      <c r="AY137" s="266" t="s">
        <v>160</v>
      </c>
    </row>
    <row r="138" spans="2:65" s="118" customFormat="1" ht="16.5" customHeight="1">
      <c r="B138" s="113"/>
      <c r="C138" s="243" t="s">
        <v>262</v>
      </c>
      <c r="D138" s="243" t="s">
        <v>162</v>
      </c>
      <c r="E138" s="244" t="s">
        <v>2124</v>
      </c>
      <c r="F138" s="245" t="s">
        <v>2125</v>
      </c>
      <c r="G138" s="246" t="s">
        <v>2048</v>
      </c>
      <c r="H138" s="247">
        <v>1</v>
      </c>
      <c r="I138" s="8"/>
      <c r="J138" s="248">
        <f>ROUND(I138*H138,2)</f>
        <v>0</v>
      </c>
      <c r="K138" s="245" t="s">
        <v>188</v>
      </c>
      <c r="L138" s="113"/>
      <c r="M138" s="249" t="s">
        <v>5</v>
      </c>
      <c r="N138" s="250" t="s">
        <v>44</v>
      </c>
      <c r="O138" s="114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AR138" s="97" t="s">
        <v>2049</v>
      </c>
      <c r="AT138" s="97" t="s">
        <v>162</v>
      </c>
      <c r="AU138" s="97" t="s">
        <v>81</v>
      </c>
      <c r="AY138" s="97" t="s">
        <v>160</v>
      </c>
      <c r="BE138" s="253">
        <f>IF(N138="základní",J138,0)</f>
        <v>0</v>
      </c>
      <c r="BF138" s="253">
        <f>IF(N138="snížená",J138,0)</f>
        <v>0</v>
      </c>
      <c r="BG138" s="253">
        <f>IF(N138="zákl. přenesená",J138,0)</f>
        <v>0</v>
      </c>
      <c r="BH138" s="253">
        <f>IF(N138="sníž. přenesená",J138,0)</f>
        <v>0</v>
      </c>
      <c r="BI138" s="253">
        <f>IF(N138="nulová",J138,0)</f>
        <v>0</v>
      </c>
      <c r="BJ138" s="97" t="s">
        <v>77</v>
      </c>
      <c r="BK138" s="253">
        <f>ROUND(I138*H138,2)</f>
        <v>0</v>
      </c>
      <c r="BL138" s="97" t="s">
        <v>2049</v>
      </c>
      <c r="BM138" s="97" t="s">
        <v>2126</v>
      </c>
    </row>
    <row r="139" spans="2:65" s="118" customFormat="1" ht="25.5" customHeight="1">
      <c r="B139" s="113"/>
      <c r="C139" s="243" t="s">
        <v>270</v>
      </c>
      <c r="D139" s="243" t="s">
        <v>162</v>
      </c>
      <c r="E139" s="244" t="s">
        <v>2127</v>
      </c>
      <c r="F139" s="245" t="s">
        <v>2128</v>
      </c>
      <c r="G139" s="246" t="s">
        <v>2048</v>
      </c>
      <c r="H139" s="247">
        <v>1</v>
      </c>
      <c r="I139" s="8"/>
      <c r="J139" s="248">
        <f>ROUND(I139*H139,2)</f>
        <v>0</v>
      </c>
      <c r="K139" s="245" t="s">
        <v>188</v>
      </c>
      <c r="L139" s="113"/>
      <c r="M139" s="249" t="s">
        <v>5</v>
      </c>
      <c r="N139" s="250" t="s">
        <v>44</v>
      </c>
      <c r="O139" s="114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AR139" s="97" t="s">
        <v>2049</v>
      </c>
      <c r="AT139" s="97" t="s">
        <v>162</v>
      </c>
      <c r="AU139" s="97" t="s">
        <v>81</v>
      </c>
      <c r="AY139" s="97" t="s">
        <v>160</v>
      </c>
      <c r="BE139" s="253">
        <f>IF(N139="základní",J139,0)</f>
        <v>0</v>
      </c>
      <c r="BF139" s="253">
        <f>IF(N139="snížená",J139,0)</f>
        <v>0</v>
      </c>
      <c r="BG139" s="253">
        <f>IF(N139="zákl. přenesená",J139,0)</f>
        <v>0</v>
      </c>
      <c r="BH139" s="253">
        <f>IF(N139="sníž. přenesená",J139,0)</f>
        <v>0</v>
      </c>
      <c r="BI139" s="253">
        <f>IF(N139="nulová",J139,0)</f>
        <v>0</v>
      </c>
      <c r="BJ139" s="97" t="s">
        <v>77</v>
      </c>
      <c r="BK139" s="253">
        <f>ROUND(I139*H139,2)</f>
        <v>0</v>
      </c>
      <c r="BL139" s="97" t="s">
        <v>2049</v>
      </c>
      <c r="BM139" s="97" t="s">
        <v>2129</v>
      </c>
    </row>
    <row r="140" spans="2:65" s="258" customFormat="1">
      <c r="B140" s="257"/>
      <c r="D140" s="254" t="s">
        <v>171</v>
      </c>
      <c r="E140" s="259" t="s">
        <v>5</v>
      </c>
      <c r="F140" s="260" t="s">
        <v>2130</v>
      </c>
      <c r="H140" s="259" t="s">
        <v>5</v>
      </c>
      <c r="I140" s="9"/>
      <c r="L140" s="257"/>
      <c r="M140" s="261"/>
      <c r="N140" s="262"/>
      <c r="O140" s="262"/>
      <c r="P140" s="262"/>
      <c r="Q140" s="262"/>
      <c r="R140" s="262"/>
      <c r="S140" s="262"/>
      <c r="T140" s="263"/>
      <c r="AT140" s="259" t="s">
        <v>171</v>
      </c>
      <c r="AU140" s="259" t="s">
        <v>81</v>
      </c>
      <c r="AV140" s="258" t="s">
        <v>77</v>
      </c>
      <c r="AW140" s="258" t="s">
        <v>36</v>
      </c>
      <c r="AX140" s="258" t="s">
        <v>73</v>
      </c>
      <c r="AY140" s="259" t="s">
        <v>160</v>
      </c>
    </row>
    <row r="141" spans="2:65" s="265" customFormat="1">
      <c r="B141" s="264"/>
      <c r="D141" s="254" t="s">
        <v>171</v>
      </c>
      <c r="E141" s="266" t="s">
        <v>5</v>
      </c>
      <c r="F141" s="267" t="s">
        <v>77</v>
      </c>
      <c r="H141" s="268">
        <v>1</v>
      </c>
      <c r="I141" s="10"/>
      <c r="L141" s="264"/>
      <c r="M141" s="269"/>
      <c r="N141" s="270"/>
      <c r="O141" s="270"/>
      <c r="P141" s="270"/>
      <c r="Q141" s="270"/>
      <c r="R141" s="270"/>
      <c r="S141" s="270"/>
      <c r="T141" s="271"/>
      <c r="AT141" s="266" t="s">
        <v>171</v>
      </c>
      <c r="AU141" s="266" t="s">
        <v>81</v>
      </c>
      <c r="AV141" s="265" t="s">
        <v>81</v>
      </c>
      <c r="AW141" s="265" t="s">
        <v>36</v>
      </c>
      <c r="AX141" s="265" t="s">
        <v>77</v>
      </c>
      <c r="AY141" s="266" t="s">
        <v>160</v>
      </c>
    </row>
    <row r="142" spans="2:65" s="231" customFormat="1" ht="29.85" customHeight="1">
      <c r="B142" s="230"/>
      <c r="D142" s="232" t="s">
        <v>72</v>
      </c>
      <c r="E142" s="241" t="s">
        <v>2131</v>
      </c>
      <c r="F142" s="241" t="s">
        <v>2132</v>
      </c>
      <c r="I142" s="7"/>
      <c r="J142" s="242">
        <f>BK142</f>
        <v>0</v>
      </c>
      <c r="L142" s="230"/>
      <c r="M142" s="235"/>
      <c r="N142" s="236"/>
      <c r="O142" s="236"/>
      <c r="P142" s="237">
        <f>SUM(P143:P146)</f>
        <v>0</v>
      </c>
      <c r="Q142" s="236"/>
      <c r="R142" s="237">
        <f>SUM(R143:R146)</f>
        <v>0</v>
      </c>
      <c r="S142" s="236"/>
      <c r="T142" s="238">
        <f>SUM(T143:T146)</f>
        <v>0</v>
      </c>
      <c r="AR142" s="232" t="s">
        <v>104</v>
      </c>
      <c r="AT142" s="239" t="s">
        <v>72</v>
      </c>
      <c r="AU142" s="239" t="s">
        <v>77</v>
      </c>
      <c r="AY142" s="232" t="s">
        <v>160</v>
      </c>
      <c r="BK142" s="240">
        <f>SUM(BK143:BK146)</f>
        <v>0</v>
      </c>
    </row>
    <row r="143" spans="2:65" s="118" customFormat="1" ht="16.5" customHeight="1">
      <c r="B143" s="113"/>
      <c r="C143" s="243" t="s">
        <v>276</v>
      </c>
      <c r="D143" s="243" t="s">
        <v>162</v>
      </c>
      <c r="E143" s="244" t="s">
        <v>2133</v>
      </c>
      <c r="F143" s="245" t="s">
        <v>2134</v>
      </c>
      <c r="G143" s="246" t="s">
        <v>2048</v>
      </c>
      <c r="H143" s="247">
        <v>1</v>
      </c>
      <c r="I143" s="8"/>
      <c r="J143" s="248">
        <f>ROUND(I143*H143,2)</f>
        <v>0</v>
      </c>
      <c r="K143" s="245" t="s">
        <v>188</v>
      </c>
      <c r="L143" s="113"/>
      <c r="M143" s="249" t="s">
        <v>5</v>
      </c>
      <c r="N143" s="250" t="s">
        <v>44</v>
      </c>
      <c r="O143" s="114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AR143" s="97" t="s">
        <v>2049</v>
      </c>
      <c r="AT143" s="97" t="s">
        <v>162</v>
      </c>
      <c r="AU143" s="97" t="s">
        <v>81</v>
      </c>
      <c r="AY143" s="97" t="s">
        <v>160</v>
      </c>
      <c r="BE143" s="253">
        <f>IF(N143="základní",J143,0)</f>
        <v>0</v>
      </c>
      <c r="BF143" s="253">
        <f>IF(N143="snížená",J143,0)</f>
        <v>0</v>
      </c>
      <c r="BG143" s="253">
        <f>IF(N143="zákl. přenesená",J143,0)</f>
        <v>0</v>
      </c>
      <c r="BH143" s="253">
        <f>IF(N143="sníž. přenesená",J143,0)</f>
        <v>0</v>
      </c>
      <c r="BI143" s="253">
        <f>IF(N143="nulová",J143,0)</f>
        <v>0</v>
      </c>
      <c r="BJ143" s="97" t="s">
        <v>77</v>
      </c>
      <c r="BK143" s="253">
        <f>ROUND(I143*H143,2)</f>
        <v>0</v>
      </c>
      <c r="BL143" s="97" t="s">
        <v>2049</v>
      </c>
      <c r="BM143" s="97" t="s">
        <v>2135</v>
      </c>
    </row>
    <row r="144" spans="2:65" s="258" customFormat="1">
      <c r="B144" s="257"/>
      <c r="D144" s="254" t="s">
        <v>171</v>
      </c>
      <c r="E144" s="259" t="s">
        <v>5</v>
      </c>
      <c r="F144" s="260" t="s">
        <v>2136</v>
      </c>
      <c r="H144" s="259" t="s">
        <v>5</v>
      </c>
      <c r="L144" s="257"/>
      <c r="M144" s="261"/>
      <c r="N144" s="262"/>
      <c r="O144" s="262"/>
      <c r="P144" s="262"/>
      <c r="Q144" s="262"/>
      <c r="R144" s="262"/>
      <c r="S144" s="262"/>
      <c r="T144" s="263"/>
      <c r="AT144" s="259" t="s">
        <v>171</v>
      </c>
      <c r="AU144" s="259" t="s">
        <v>81</v>
      </c>
      <c r="AV144" s="258" t="s">
        <v>77</v>
      </c>
      <c r="AW144" s="258" t="s">
        <v>36</v>
      </c>
      <c r="AX144" s="258" t="s">
        <v>73</v>
      </c>
      <c r="AY144" s="259" t="s">
        <v>160</v>
      </c>
    </row>
    <row r="145" spans="2:51" s="258" customFormat="1">
      <c r="B145" s="257"/>
      <c r="D145" s="254" t="s">
        <v>171</v>
      </c>
      <c r="E145" s="259" t="s">
        <v>5</v>
      </c>
      <c r="F145" s="260" t="s">
        <v>2137</v>
      </c>
      <c r="H145" s="259" t="s">
        <v>5</v>
      </c>
      <c r="L145" s="257"/>
      <c r="M145" s="261"/>
      <c r="N145" s="262"/>
      <c r="O145" s="262"/>
      <c r="P145" s="262"/>
      <c r="Q145" s="262"/>
      <c r="R145" s="262"/>
      <c r="S145" s="262"/>
      <c r="T145" s="263"/>
      <c r="AT145" s="259" t="s">
        <v>171</v>
      </c>
      <c r="AU145" s="259" t="s">
        <v>81</v>
      </c>
      <c r="AV145" s="258" t="s">
        <v>77</v>
      </c>
      <c r="AW145" s="258" t="s">
        <v>36</v>
      </c>
      <c r="AX145" s="258" t="s">
        <v>73</v>
      </c>
      <c r="AY145" s="259" t="s">
        <v>160</v>
      </c>
    </row>
    <row r="146" spans="2:51" s="265" customFormat="1">
      <c r="B146" s="264"/>
      <c r="D146" s="254" t="s">
        <v>171</v>
      </c>
      <c r="E146" s="266" t="s">
        <v>5</v>
      </c>
      <c r="F146" s="267" t="s">
        <v>77</v>
      </c>
      <c r="H146" s="268">
        <v>1</v>
      </c>
      <c r="L146" s="264"/>
      <c r="M146" s="301"/>
      <c r="N146" s="302"/>
      <c r="O146" s="302"/>
      <c r="P146" s="302"/>
      <c r="Q146" s="302"/>
      <c r="R146" s="302"/>
      <c r="S146" s="302"/>
      <c r="T146" s="303"/>
      <c r="AT146" s="266" t="s">
        <v>171</v>
      </c>
      <c r="AU146" s="266" t="s">
        <v>81</v>
      </c>
      <c r="AV146" s="265" t="s">
        <v>81</v>
      </c>
      <c r="AW146" s="265" t="s">
        <v>36</v>
      </c>
      <c r="AX146" s="265" t="s">
        <v>77</v>
      </c>
      <c r="AY146" s="266" t="s">
        <v>160</v>
      </c>
    </row>
    <row r="147" spans="2:51" s="118" customFormat="1" ht="6.95" customHeight="1">
      <c r="B147" s="129"/>
      <c r="C147" s="130"/>
      <c r="D147" s="130"/>
      <c r="E147" s="130"/>
      <c r="F147" s="130"/>
      <c r="G147" s="130"/>
      <c r="H147" s="130"/>
      <c r="I147" s="130"/>
      <c r="J147" s="130"/>
      <c r="K147" s="130"/>
      <c r="L147" s="113"/>
    </row>
  </sheetData>
  <sheetProtection algorithmName="SHA-512" hashValue="KzJRqJ4Te1K9Evc0ClpnGVsxSIjlNJuzZt/WWMamroGJr8DSy+T9V+0HYYnvc9rIkRQyWP51EZ8ORmw8LEspmQ==" saltValue="f9qcPIluSZGAwMA+O7wc7w==" spinCount="100000" sheet="1" objects="1" scenarios="1"/>
  <autoFilter ref="C81:K146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4" customWidth="1"/>
    <col min="2" max="2" width="1.6640625" style="14" customWidth="1"/>
    <col min="3" max="4" width="5" style="14" customWidth="1"/>
    <col min="5" max="5" width="11.6640625" style="14" customWidth="1"/>
    <col min="6" max="6" width="9.1640625" style="14" customWidth="1"/>
    <col min="7" max="7" width="5" style="14" customWidth="1"/>
    <col min="8" max="8" width="77.83203125" style="14" customWidth="1"/>
    <col min="9" max="10" width="20" style="14" customWidth="1"/>
    <col min="11" max="11" width="1.6640625" style="14" customWidth="1"/>
  </cols>
  <sheetData>
    <row r="1" spans="2:11" ht="37.5" customHeight="1"/>
    <row r="2" spans="2:11" ht="7.5" customHeight="1">
      <c r="B2" s="15"/>
      <c r="C2" s="16"/>
      <c r="D2" s="16"/>
      <c r="E2" s="16"/>
      <c r="F2" s="16"/>
      <c r="G2" s="16"/>
      <c r="H2" s="16"/>
      <c r="I2" s="16"/>
      <c r="J2" s="16"/>
      <c r="K2" s="17"/>
    </row>
    <row r="3" spans="2:11" s="1" customFormat="1" ht="45" customHeight="1">
      <c r="B3" s="18"/>
      <c r="C3" s="364" t="s">
        <v>2138</v>
      </c>
      <c r="D3" s="364"/>
      <c r="E3" s="364"/>
      <c r="F3" s="364"/>
      <c r="G3" s="364"/>
      <c r="H3" s="364"/>
      <c r="I3" s="364"/>
      <c r="J3" s="364"/>
      <c r="K3" s="19"/>
    </row>
    <row r="4" spans="2:11" ht="25.5" customHeight="1">
      <c r="B4" s="20"/>
      <c r="C4" s="368" t="s">
        <v>2139</v>
      </c>
      <c r="D4" s="368"/>
      <c r="E4" s="368"/>
      <c r="F4" s="368"/>
      <c r="G4" s="368"/>
      <c r="H4" s="368"/>
      <c r="I4" s="368"/>
      <c r="J4" s="368"/>
      <c r="K4" s="21"/>
    </row>
    <row r="5" spans="2:11" ht="5.25" customHeight="1">
      <c r="B5" s="20"/>
      <c r="C5" s="22"/>
      <c r="D5" s="22"/>
      <c r="E5" s="22"/>
      <c r="F5" s="22"/>
      <c r="G5" s="22"/>
      <c r="H5" s="22"/>
      <c r="I5" s="22"/>
      <c r="J5" s="22"/>
      <c r="K5" s="21"/>
    </row>
    <row r="6" spans="2:11" ht="15" customHeight="1">
      <c r="B6" s="20"/>
      <c r="C6" s="366" t="s">
        <v>2140</v>
      </c>
      <c r="D6" s="366"/>
      <c r="E6" s="366"/>
      <c r="F6" s="366"/>
      <c r="G6" s="366"/>
      <c r="H6" s="366"/>
      <c r="I6" s="366"/>
      <c r="J6" s="366"/>
      <c r="K6" s="21"/>
    </row>
    <row r="7" spans="2:11" ht="15" customHeight="1">
      <c r="B7" s="24"/>
      <c r="C7" s="366" t="s">
        <v>2141</v>
      </c>
      <c r="D7" s="366"/>
      <c r="E7" s="366"/>
      <c r="F7" s="366"/>
      <c r="G7" s="366"/>
      <c r="H7" s="366"/>
      <c r="I7" s="366"/>
      <c r="J7" s="366"/>
      <c r="K7" s="21"/>
    </row>
    <row r="8" spans="2:11" ht="12.75" customHeight="1">
      <c r="B8" s="24"/>
      <c r="C8" s="23"/>
      <c r="D8" s="23"/>
      <c r="E8" s="23"/>
      <c r="F8" s="23"/>
      <c r="G8" s="23"/>
      <c r="H8" s="23"/>
      <c r="I8" s="23"/>
      <c r="J8" s="23"/>
      <c r="K8" s="21"/>
    </row>
    <row r="9" spans="2:11" ht="15" customHeight="1">
      <c r="B9" s="24"/>
      <c r="C9" s="366" t="s">
        <v>2142</v>
      </c>
      <c r="D9" s="366"/>
      <c r="E9" s="366"/>
      <c r="F9" s="366"/>
      <c r="G9" s="366"/>
      <c r="H9" s="366"/>
      <c r="I9" s="366"/>
      <c r="J9" s="366"/>
      <c r="K9" s="21"/>
    </row>
    <row r="10" spans="2:11" ht="15" customHeight="1">
      <c r="B10" s="24"/>
      <c r="C10" s="23"/>
      <c r="D10" s="366" t="s">
        <v>2143</v>
      </c>
      <c r="E10" s="366"/>
      <c r="F10" s="366"/>
      <c r="G10" s="366"/>
      <c r="H10" s="366"/>
      <c r="I10" s="366"/>
      <c r="J10" s="366"/>
      <c r="K10" s="21"/>
    </row>
    <row r="11" spans="2:11" ht="15" customHeight="1">
      <c r="B11" s="24"/>
      <c r="C11" s="25"/>
      <c r="D11" s="366" t="s">
        <v>2144</v>
      </c>
      <c r="E11" s="366"/>
      <c r="F11" s="366"/>
      <c r="G11" s="366"/>
      <c r="H11" s="366"/>
      <c r="I11" s="366"/>
      <c r="J11" s="366"/>
      <c r="K11" s="21"/>
    </row>
    <row r="12" spans="2:11" ht="12.75" customHeight="1">
      <c r="B12" s="24"/>
      <c r="C12" s="25"/>
      <c r="D12" s="25"/>
      <c r="E12" s="25"/>
      <c r="F12" s="25"/>
      <c r="G12" s="25"/>
      <c r="H12" s="25"/>
      <c r="I12" s="25"/>
      <c r="J12" s="25"/>
      <c r="K12" s="21"/>
    </row>
    <row r="13" spans="2:11" ht="15" customHeight="1">
      <c r="B13" s="24"/>
      <c r="C13" s="25"/>
      <c r="D13" s="366" t="s">
        <v>2145</v>
      </c>
      <c r="E13" s="366"/>
      <c r="F13" s="366"/>
      <c r="G13" s="366"/>
      <c r="H13" s="366"/>
      <c r="I13" s="366"/>
      <c r="J13" s="366"/>
      <c r="K13" s="21"/>
    </row>
    <row r="14" spans="2:11" ht="15" customHeight="1">
      <c r="B14" s="24"/>
      <c r="C14" s="25"/>
      <c r="D14" s="366" t="s">
        <v>2146</v>
      </c>
      <c r="E14" s="366"/>
      <c r="F14" s="366"/>
      <c r="G14" s="366"/>
      <c r="H14" s="366"/>
      <c r="I14" s="366"/>
      <c r="J14" s="366"/>
      <c r="K14" s="21"/>
    </row>
    <row r="15" spans="2:11" ht="15" customHeight="1">
      <c r="B15" s="24"/>
      <c r="C15" s="25"/>
      <c r="D15" s="366" t="s">
        <v>2147</v>
      </c>
      <c r="E15" s="366"/>
      <c r="F15" s="366"/>
      <c r="G15" s="366"/>
      <c r="H15" s="366"/>
      <c r="I15" s="366"/>
      <c r="J15" s="366"/>
      <c r="K15" s="21"/>
    </row>
    <row r="16" spans="2:11" ht="15" customHeight="1">
      <c r="B16" s="24"/>
      <c r="C16" s="25"/>
      <c r="D16" s="25"/>
      <c r="E16" s="26" t="s">
        <v>79</v>
      </c>
      <c r="F16" s="366" t="s">
        <v>2148</v>
      </c>
      <c r="G16" s="366"/>
      <c r="H16" s="366"/>
      <c r="I16" s="366"/>
      <c r="J16" s="366"/>
      <c r="K16" s="21"/>
    </row>
    <row r="17" spans="2:11" ht="15" customHeight="1">
      <c r="B17" s="24"/>
      <c r="C17" s="25"/>
      <c r="D17" s="25"/>
      <c r="E17" s="26" t="s">
        <v>2149</v>
      </c>
      <c r="F17" s="366" t="s">
        <v>2150</v>
      </c>
      <c r="G17" s="366"/>
      <c r="H17" s="366"/>
      <c r="I17" s="366"/>
      <c r="J17" s="366"/>
      <c r="K17" s="21"/>
    </row>
    <row r="18" spans="2:11" ht="15" customHeight="1">
      <c r="B18" s="24"/>
      <c r="C18" s="25"/>
      <c r="D18" s="25"/>
      <c r="E18" s="26" t="s">
        <v>2151</v>
      </c>
      <c r="F18" s="366" t="s">
        <v>2152</v>
      </c>
      <c r="G18" s="366"/>
      <c r="H18" s="366"/>
      <c r="I18" s="366"/>
      <c r="J18" s="366"/>
      <c r="K18" s="21"/>
    </row>
    <row r="19" spans="2:11" ht="15" customHeight="1">
      <c r="B19" s="24"/>
      <c r="C19" s="25"/>
      <c r="D19" s="25"/>
      <c r="E19" s="26" t="s">
        <v>2153</v>
      </c>
      <c r="F19" s="366" t="s">
        <v>2154</v>
      </c>
      <c r="G19" s="366"/>
      <c r="H19" s="366"/>
      <c r="I19" s="366"/>
      <c r="J19" s="366"/>
      <c r="K19" s="21"/>
    </row>
    <row r="20" spans="2:11" ht="15" customHeight="1">
      <c r="B20" s="24"/>
      <c r="C20" s="25"/>
      <c r="D20" s="25"/>
      <c r="E20" s="26" t="s">
        <v>773</v>
      </c>
      <c r="F20" s="366" t="s">
        <v>774</v>
      </c>
      <c r="G20" s="366"/>
      <c r="H20" s="366"/>
      <c r="I20" s="366"/>
      <c r="J20" s="366"/>
      <c r="K20" s="21"/>
    </row>
    <row r="21" spans="2:11" ht="15" customHeight="1">
      <c r="B21" s="24"/>
      <c r="C21" s="25"/>
      <c r="D21" s="25"/>
      <c r="E21" s="26" t="s">
        <v>85</v>
      </c>
      <c r="F21" s="366" t="s">
        <v>2155</v>
      </c>
      <c r="G21" s="366"/>
      <c r="H21" s="366"/>
      <c r="I21" s="366"/>
      <c r="J21" s="366"/>
      <c r="K21" s="21"/>
    </row>
    <row r="22" spans="2:11" ht="12.75" customHeight="1">
      <c r="B22" s="24"/>
      <c r="C22" s="25"/>
      <c r="D22" s="25"/>
      <c r="E22" s="25"/>
      <c r="F22" s="25"/>
      <c r="G22" s="25"/>
      <c r="H22" s="25"/>
      <c r="I22" s="25"/>
      <c r="J22" s="25"/>
      <c r="K22" s="21"/>
    </row>
    <row r="23" spans="2:11" ht="15" customHeight="1">
      <c r="B23" s="24"/>
      <c r="C23" s="366" t="s">
        <v>2156</v>
      </c>
      <c r="D23" s="366"/>
      <c r="E23" s="366"/>
      <c r="F23" s="366"/>
      <c r="G23" s="366"/>
      <c r="H23" s="366"/>
      <c r="I23" s="366"/>
      <c r="J23" s="366"/>
      <c r="K23" s="21"/>
    </row>
    <row r="24" spans="2:11" ht="15" customHeight="1">
      <c r="B24" s="24"/>
      <c r="C24" s="366" t="s">
        <v>2157</v>
      </c>
      <c r="D24" s="366"/>
      <c r="E24" s="366"/>
      <c r="F24" s="366"/>
      <c r="G24" s="366"/>
      <c r="H24" s="366"/>
      <c r="I24" s="366"/>
      <c r="J24" s="366"/>
      <c r="K24" s="21"/>
    </row>
    <row r="25" spans="2:11" ht="15" customHeight="1">
      <c r="B25" s="24"/>
      <c r="C25" s="23"/>
      <c r="D25" s="366" t="s">
        <v>2158</v>
      </c>
      <c r="E25" s="366"/>
      <c r="F25" s="366"/>
      <c r="G25" s="366"/>
      <c r="H25" s="366"/>
      <c r="I25" s="366"/>
      <c r="J25" s="366"/>
      <c r="K25" s="21"/>
    </row>
    <row r="26" spans="2:11" ht="15" customHeight="1">
      <c r="B26" s="24"/>
      <c r="C26" s="25"/>
      <c r="D26" s="366" t="s">
        <v>2159</v>
      </c>
      <c r="E26" s="366"/>
      <c r="F26" s="366"/>
      <c r="G26" s="366"/>
      <c r="H26" s="366"/>
      <c r="I26" s="366"/>
      <c r="J26" s="366"/>
      <c r="K26" s="21"/>
    </row>
    <row r="27" spans="2:11" ht="12.75" customHeight="1">
      <c r="B27" s="24"/>
      <c r="C27" s="25"/>
      <c r="D27" s="25"/>
      <c r="E27" s="25"/>
      <c r="F27" s="25"/>
      <c r="G27" s="25"/>
      <c r="H27" s="25"/>
      <c r="I27" s="25"/>
      <c r="J27" s="25"/>
      <c r="K27" s="21"/>
    </row>
    <row r="28" spans="2:11" ht="15" customHeight="1">
      <c r="B28" s="24"/>
      <c r="C28" s="25"/>
      <c r="D28" s="366" t="s">
        <v>2160</v>
      </c>
      <c r="E28" s="366"/>
      <c r="F28" s="366"/>
      <c r="G28" s="366"/>
      <c r="H28" s="366"/>
      <c r="I28" s="366"/>
      <c r="J28" s="366"/>
      <c r="K28" s="21"/>
    </row>
    <row r="29" spans="2:11" ht="15" customHeight="1">
      <c r="B29" s="24"/>
      <c r="C29" s="25"/>
      <c r="D29" s="366" t="s">
        <v>2161</v>
      </c>
      <c r="E29" s="366"/>
      <c r="F29" s="366"/>
      <c r="G29" s="366"/>
      <c r="H29" s="366"/>
      <c r="I29" s="366"/>
      <c r="J29" s="366"/>
      <c r="K29" s="21"/>
    </row>
    <row r="30" spans="2:11" ht="12.75" customHeight="1">
      <c r="B30" s="24"/>
      <c r="C30" s="25"/>
      <c r="D30" s="25"/>
      <c r="E30" s="25"/>
      <c r="F30" s="25"/>
      <c r="G30" s="25"/>
      <c r="H30" s="25"/>
      <c r="I30" s="25"/>
      <c r="J30" s="25"/>
      <c r="K30" s="21"/>
    </row>
    <row r="31" spans="2:11" ht="15" customHeight="1">
      <c r="B31" s="24"/>
      <c r="C31" s="25"/>
      <c r="D31" s="366" t="s">
        <v>2162</v>
      </c>
      <c r="E31" s="366"/>
      <c r="F31" s="366"/>
      <c r="G31" s="366"/>
      <c r="H31" s="366"/>
      <c r="I31" s="366"/>
      <c r="J31" s="366"/>
      <c r="K31" s="21"/>
    </row>
    <row r="32" spans="2:11" ht="15" customHeight="1">
      <c r="B32" s="24"/>
      <c r="C32" s="25"/>
      <c r="D32" s="366" t="s">
        <v>2163</v>
      </c>
      <c r="E32" s="366"/>
      <c r="F32" s="366"/>
      <c r="G32" s="366"/>
      <c r="H32" s="366"/>
      <c r="I32" s="366"/>
      <c r="J32" s="366"/>
      <c r="K32" s="21"/>
    </row>
    <row r="33" spans="2:11" ht="15" customHeight="1">
      <c r="B33" s="24"/>
      <c r="C33" s="25"/>
      <c r="D33" s="366" t="s">
        <v>2164</v>
      </c>
      <c r="E33" s="366"/>
      <c r="F33" s="366"/>
      <c r="G33" s="366"/>
      <c r="H33" s="366"/>
      <c r="I33" s="366"/>
      <c r="J33" s="366"/>
      <c r="K33" s="21"/>
    </row>
    <row r="34" spans="2:11" ht="15" customHeight="1">
      <c r="B34" s="24"/>
      <c r="C34" s="25"/>
      <c r="D34" s="23"/>
      <c r="E34" s="27" t="s">
        <v>145</v>
      </c>
      <c r="F34" s="23"/>
      <c r="G34" s="366" t="s">
        <v>2165</v>
      </c>
      <c r="H34" s="366"/>
      <c r="I34" s="366"/>
      <c r="J34" s="366"/>
      <c r="K34" s="21"/>
    </row>
    <row r="35" spans="2:11" ht="30.75" customHeight="1">
      <c r="B35" s="24"/>
      <c r="C35" s="25"/>
      <c r="D35" s="23"/>
      <c r="E35" s="27" t="s">
        <v>2166</v>
      </c>
      <c r="F35" s="23"/>
      <c r="G35" s="366" t="s">
        <v>2167</v>
      </c>
      <c r="H35" s="366"/>
      <c r="I35" s="366"/>
      <c r="J35" s="366"/>
      <c r="K35" s="21"/>
    </row>
    <row r="36" spans="2:11" ht="15" customHeight="1">
      <c r="B36" s="24"/>
      <c r="C36" s="25"/>
      <c r="D36" s="23"/>
      <c r="E36" s="27" t="s">
        <v>54</v>
      </c>
      <c r="F36" s="23"/>
      <c r="G36" s="366" t="s">
        <v>2168</v>
      </c>
      <c r="H36" s="366"/>
      <c r="I36" s="366"/>
      <c r="J36" s="366"/>
      <c r="K36" s="21"/>
    </row>
    <row r="37" spans="2:11" ht="15" customHeight="1">
      <c r="B37" s="24"/>
      <c r="C37" s="25"/>
      <c r="D37" s="23"/>
      <c r="E37" s="27" t="s">
        <v>146</v>
      </c>
      <c r="F37" s="23"/>
      <c r="G37" s="366" t="s">
        <v>2169</v>
      </c>
      <c r="H37" s="366"/>
      <c r="I37" s="366"/>
      <c r="J37" s="366"/>
      <c r="K37" s="21"/>
    </row>
    <row r="38" spans="2:11" ht="15" customHeight="1">
      <c r="B38" s="24"/>
      <c r="C38" s="25"/>
      <c r="D38" s="23"/>
      <c r="E38" s="27" t="s">
        <v>147</v>
      </c>
      <c r="F38" s="23"/>
      <c r="G38" s="366" t="s">
        <v>2170</v>
      </c>
      <c r="H38" s="366"/>
      <c r="I38" s="366"/>
      <c r="J38" s="366"/>
      <c r="K38" s="21"/>
    </row>
    <row r="39" spans="2:11" ht="15" customHeight="1">
      <c r="B39" s="24"/>
      <c r="C39" s="25"/>
      <c r="D39" s="23"/>
      <c r="E39" s="27" t="s">
        <v>148</v>
      </c>
      <c r="F39" s="23"/>
      <c r="G39" s="366" t="s">
        <v>2171</v>
      </c>
      <c r="H39" s="366"/>
      <c r="I39" s="366"/>
      <c r="J39" s="366"/>
      <c r="K39" s="21"/>
    </row>
    <row r="40" spans="2:11" ht="15" customHeight="1">
      <c r="B40" s="24"/>
      <c r="C40" s="25"/>
      <c r="D40" s="23"/>
      <c r="E40" s="27" t="s">
        <v>2172</v>
      </c>
      <c r="F40" s="23"/>
      <c r="G40" s="366" t="s">
        <v>2173</v>
      </c>
      <c r="H40" s="366"/>
      <c r="I40" s="366"/>
      <c r="J40" s="366"/>
      <c r="K40" s="21"/>
    </row>
    <row r="41" spans="2:11" ht="15" customHeight="1">
      <c r="B41" s="24"/>
      <c r="C41" s="25"/>
      <c r="D41" s="23"/>
      <c r="E41" s="27"/>
      <c r="F41" s="23"/>
      <c r="G41" s="366" t="s">
        <v>2174</v>
      </c>
      <c r="H41" s="366"/>
      <c r="I41" s="366"/>
      <c r="J41" s="366"/>
      <c r="K41" s="21"/>
    </row>
    <row r="42" spans="2:11" ht="15" customHeight="1">
      <c r="B42" s="24"/>
      <c r="C42" s="25"/>
      <c r="D42" s="23"/>
      <c r="E42" s="27" t="s">
        <v>2175</v>
      </c>
      <c r="F42" s="23"/>
      <c r="G42" s="366" t="s">
        <v>2176</v>
      </c>
      <c r="H42" s="366"/>
      <c r="I42" s="366"/>
      <c r="J42" s="366"/>
      <c r="K42" s="21"/>
    </row>
    <row r="43" spans="2:11" ht="15" customHeight="1">
      <c r="B43" s="24"/>
      <c r="C43" s="25"/>
      <c r="D43" s="23"/>
      <c r="E43" s="27" t="s">
        <v>150</v>
      </c>
      <c r="F43" s="23"/>
      <c r="G43" s="366" t="s">
        <v>2177</v>
      </c>
      <c r="H43" s="366"/>
      <c r="I43" s="366"/>
      <c r="J43" s="366"/>
      <c r="K43" s="21"/>
    </row>
    <row r="44" spans="2:11" ht="12.75" customHeight="1">
      <c r="B44" s="24"/>
      <c r="C44" s="25"/>
      <c r="D44" s="23"/>
      <c r="E44" s="23"/>
      <c r="F44" s="23"/>
      <c r="G44" s="23"/>
      <c r="H44" s="23"/>
      <c r="I44" s="23"/>
      <c r="J44" s="23"/>
      <c r="K44" s="21"/>
    </row>
    <row r="45" spans="2:11" ht="15" customHeight="1">
      <c r="B45" s="24"/>
      <c r="C45" s="25"/>
      <c r="D45" s="366" t="s">
        <v>2178</v>
      </c>
      <c r="E45" s="366"/>
      <c r="F45" s="366"/>
      <c r="G45" s="366"/>
      <c r="H45" s="366"/>
      <c r="I45" s="366"/>
      <c r="J45" s="366"/>
      <c r="K45" s="21"/>
    </row>
    <row r="46" spans="2:11" ht="15" customHeight="1">
      <c r="B46" s="24"/>
      <c r="C46" s="25"/>
      <c r="D46" s="25"/>
      <c r="E46" s="366" t="s">
        <v>2179</v>
      </c>
      <c r="F46" s="366"/>
      <c r="G46" s="366"/>
      <c r="H46" s="366"/>
      <c r="I46" s="366"/>
      <c r="J46" s="366"/>
      <c r="K46" s="21"/>
    </row>
    <row r="47" spans="2:11" ht="15" customHeight="1">
      <c r="B47" s="24"/>
      <c r="C47" s="25"/>
      <c r="D47" s="25"/>
      <c r="E47" s="366" t="s">
        <v>2180</v>
      </c>
      <c r="F47" s="366"/>
      <c r="G47" s="366"/>
      <c r="H47" s="366"/>
      <c r="I47" s="366"/>
      <c r="J47" s="366"/>
      <c r="K47" s="21"/>
    </row>
    <row r="48" spans="2:11" ht="15" customHeight="1">
      <c r="B48" s="24"/>
      <c r="C48" s="25"/>
      <c r="D48" s="25"/>
      <c r="E48" s="366" t="s">
        <v>2181</v>
      </c>
      <c r="F48" s="366"/>
      <c r="G48" s="366"/>
      <c r="H48" s="366"/>
      <c r="I48" s="366"/>
      <c r="J48" s="366"/>
      <c r="K48" s="21"/>
    </row>
    <row r="49" spans="2:11" ht="15" customHeight="1">
      <c r="B49" s="24"/>
      <c r="C49" s="25"/>
      <c r="D49" s="366" t="s">
        <v>2182</v>
      </c>
      <c r="E49" s="366"/>
      <c r="F49" s="366"/>
      <c r="G49" s="366"/>
      <c r="H49" s="366"/>
      <c r="I49" s="366"/>
      <c r="J49" s="366"/>
      <c r="K49" s="21"/>
    </row>
    <row r="50" spans="2:11" ht="25.5" customHeight="1">
      <c r="B50" s="20"/>
      <c r="C50" s="368" t="s">
        <v>2183</v>
      </c>
      <c r="D50" s="368"/>
      <c r="E50" s="368"/>
      <c r="F50" s="368"/>
      <c r="G50" s="368"/>
      <c r="H50" s="368"/>
      <c r="I50" s="368"/>
      <c r="J50" s="368"/>
      <c r="K50" s="21"/>
    </row>
    <row r="51" spans="2:11" ht="5.25" customHeight="1">
      <c r="B51" s="20"/>
      <c r="C51" s="22"/>
      <c r="D51" s="22"/>
      <c r="E51" s="22"/>
      <c r="F51" s="22"/>
      <c r="G51" s="22"/>
      <c r="H51" s="22"/>
      <c r="I51" s="22"/>
      <c r="J51" s="22"/>
      <c r="K51" s="21"/>
    </row>
    <row r="52" spans="2:11" ht="15" customHeight="1">
      <c r="B52" s="20"/>
      <c r="C52" s="366" t="s">
        <v>2184</v>
      </c>
      <c r="D52" s="366"/>
      <c r="E52" s="366"/>
      <c r="F52" s="366"/>
      <c r="G52" s="366"/>
      <c r="H52" s="366"/>
      <c r="I52" s="366"/>
      <c r="J52" s="366"/>
      <c r="K52" s="21"/>
    </row>
    <row r="53" spans="2:11" ht="15" customHeight="1">
      <c r="B53" s="20"/>
      <c r="C53" s="366" t="s">
        <v>2185</v>
      </c>
      <c r="D53" s="366"/>
      <c r="E53" s="366"/>
      <c r="F53" s="366"/>
      <c r="G53" s="366"/>
      <c r="H53" s="366"/>
      <c r="I53" s="366"/>
      <c r="J53" s="366"/>
      <c r="K53" s="21"/>
    </row>
    <row r="54" spans="2:11" ht="12.75" customHeight="1">
      <c r="B54" s="20"/>
      <c r="C54" s="23"/>
      <c r="D54" s="23"/>
      <c r="E54" s="23"/>
      <c r="F54" s="23"/>
      <c r="G54" s="23"/>
      <c r="H54" s="23"/>
      <c r="I54" s="23"/>
      <c r="J54" s="23"/>
      <c r="K54" s="21"/>
    </row>
    <row r="55" spans="2:11" ht="15" customHeight="1">
      <c r="B55" s="20"/>
      <c r="C55" s="366" t="s">
        <v>2186</v>
      </c>
      <c r="D55" s="366"/>
      <c r="E55" s="366"/>
      <c r="F55" s="366"/>
      <c r="G55" s="366"/>
      <c r="H55" s="366"/>
      <c r="I55" s="366"/>
      <c r="J55" s="366"/>
      <c r="K55" s="21"/>
    </row>
    <row r="56" spans="2:11" ht="15" customHeight="1">
      <c r="B56" s="20"/>
      <c r="C56" s="25"/>
      <c r="D56" s="366" t="s">
        <v>2187</v>
      </c>
      <c r="E56" s="366"/>
      <c r="F56" s="366"/>
      <c r="G56" s="366"/>
      <c r="H56" s="366"/>
      <c r="I56" s="366"/>
      <c r="J56" s="366"/>
      <c r="K56" s="21"/>
    </row>
    <row r="57" spans="2:11" ht="15" customHeight="1">
      <c r="B57" s="20"/>
      <c r="C57" s="25"/>
      <c r="D57" s="366" t="s">
        <v>2188</v>
      </c>
      <c r="E57" s="366"/>
      <c r="F57" s="366"/>
      <c r="G57" s="366"/>
      <c r="H57" s="366"/>
      <c r="I57" s="366"/>
      <c r="J57" s="366"/>
      <c r="K57" s="21"/>
    </row>
    <row r="58" spans="2:11" ht="15" customHeight="1">
      <c r="B58" s="20"/>
      <c r="C58" s="25"/>
      <c r="D58" s="366" t="s">
        <v>2189</v>
      </c>
      <c r="E58" s="366"/>
      <c r="F58" s="366"/>
      <c r="G58" s="366"/>
      <c r="H58" s="366"/>
      <c r="I58" s="366"/>
      <c r="J58" s="366"/>
      <c r="K58" s="21"/>
    </row>
    <row r="59" spans="2:11" ht="15" customHeight="1">
      <c r="B59" s="20"/>
      <c r="C59" s="25"/>
      <c r="D59" s="366" t="s">
        <v>2190</v>
      </c>
      <c r="E59" s="366"/>
      <c r="F59" s="366"/>
      <c r="G59" s="366"/>
      <c r="H59" s="366"/>
      <c r="I59" s="366"/>
      <c r="J59" s="366"/>
      <c r="K59" s="21"/>
    </row>
    <row r="60" spans="2:11" ht="15" customHeight="1">
      <c r="B60" s="20"/>
      <c r="C60" s="25"/>
      <c r="D60" s="367" t="s">
        <v>2191</v>
      </c>
      <c r="E60" s="367"/>
      <c r="F60" s="367"/>
      <c r="G60" s="367"/>
      <c r="H60" s="367"/>
      <c r="I60" s="367"/>
      <c r="J60" s="367"/>
      <c r="K60" s="21"/>
    </row>
    <row r="61" spans="2:11" ht="15" customHeight="1">
      <c r="B61" s="20"/>
      <c r="C61" s="25"/>
      <c r="D61" s="366" t="s">
        <v>2192</v>
      </c>
      <c r="E61" s="366"/>
      <c r="F61" s="366"/>
      <c r="G61" s="366"/>
      <c r="H61" s="366"/>
      <c r="I61" s="366"/>
      <c r="J61" s="366"/>
      <c r="K61" s="21"/>
    </row>
    <row r="62" spans="2:11" ht="12.75" customHeight="1">
      <c r="B62" s="20"/>
      <c r="C62" s="25"/>
      <c r="D62" s="25"/>
      <c r="E62" s="28"/>
      <c r="F62" s="25"/>
      <c r="G62" s="25"/>
      <c r="H62" s="25"/>
      <c r="I62" s="25"/>
      <c r="J62" s="25"/>
      <c r="K62" s="21"/>
    </row>
    <row r="63" spans="2:11" ht="15" customHeight="1">
      <c r="B63" s="20"/>
      <c r="C63" s="25"/>
      <c r="D63" s="366" t="s">
        <v>2193</v>
      </c>
      <c r="E63" s="366"/>
      <c r="F63" s="366"/>
      <c r="G63" s="366"/>
      <c r="H63" s="366"/>
      <c r="I63" s="366"/>
      <c r="J63" s="366"/>
      <c r="K63" s="21"/>
    </row>
    <row r="64" spans="2:11" ht="15" customHeight="1">
      <c r="B64" s="20"/>
      <c r="C64" s="25"/>
      <c r="D64" s="367" t="s">
        <v>2194</v>
      </c>
      <c r="E64" s="367"/>
      <c r="F64" s="367"/>
      <c r="G64" s="367"/>
      <c r="H64" s="367"/>
      <c r="I64" s="367"/>
      <c r="J64" s="367"/>
      <c r="K64" s="21"/>
    </row>
    <row r="65" spans="2:11" ht="15" customHeight="1">
      <c r="B65" s="20"/>
      <c r="C65" s="25"/>
      <c r="D65" s="366" t="s">
        <v>2195</v>
      </c>
      <c r="E65" s="366"/>
      <c r="F65" s="366"/>
      <c r="G65" s="366"/>
      <c r="H65" s="366"/>
      <c r="I65" s="366"/>
      <c r="J65" s="366"/>
      <c r="K65" s="21"/>
    </row>
    <row r="66" spans="2:11" ht="15" customHeight="1">
      <c r="B66" s="20"/>
      <c r="C66" s="25"/>
      <c r="D66" s="366" t="s">
        <v>2196</v>
      </c>
      <c r="E66" s="366"/>
      <c r="F66" s="366"/>
      <c r="G66" s="366"/>
      <c r="H66" s="366"/>
      <c r="I66" s="366"/>
      <c r="J66" s="366"/>
      <c r="K66" s="21"/>
    </row>
    <row r="67" spans="2:11" ht="15" customHeight="1">
      <c r="B67" s="20"/>
      <c r="C67" s="25"/>
      <c r="D67" s="366" t="s">
        <v>2197</v>
      </c>
      <c r="E67" s="366"/>
      <c r="F67" s="366"/>
      <c r="G67" s="366"/>
      <c r="H67" s="366"/>
      <c r="I67" s="366"/>
      <c r="J67" s="366"/>
      <c r="K67" s="21"/>
    </row>
    <row r="68" spans="2:11" ht="15" customHeight="1">
      <c r="B68" s="20"/>
      <c r="C68" s="25"/>
      <c r="D68" s="366" t="s">
        <v>2198</v>
      </c>
      <c r="E68" s="366"/>
      <c r="F68" s="366"/>
      <c r="G68" s="366"/>
      <c r="H68" s="366"/>
      <c r="I68" s="366"/>
      <c r="J68" s="366"/>
      <c r="K68" s="21"/>
    </row>
    <row r="69" spans="2:11" ht="12.75" customHeight="1">
      <c r="B69" s="29"/>
      <c r="C69" s="30"/>
      <c r="D69" s="30"/>
      <c r="E69" s="30"/>
      <c r="F69" s="30"/>
      <c r="G69" s="30"/>
      <c r="H69" s="30"/>
      <c r="I69" s="30"/>
      <c r="J69" s="30"/>
      <c r="K69" s="31"/>
    </row>
    <row r="70" spans="2:11" ht="18.75" customHeight="1">
      <c r="B70" s="32"/>
      <c r="C70" s="32"/>
      <c r="D70" s="32"/>
      <c r="E70" s="32"/>
      <c r="F70" s="32"/>
      <c r="G70" s="32"/>
      <c r="H70" s="32"/>
      <c r="I70" s="32"/>
      <c r="J70" s="32"/>
      <c r="K70" s="33"/>
    </row>
    <row r="71" spans="2:11" ht="18.75" customHeight="1">
      <c r="B71" s="33"/>
      <c r="C71" s="33"/>
      <c r="D71" s="33"/>
      <c r="E71" s="33"/>
      <c r="F71" s="33"/>
      <c r="G71" s="33"/>
      <c r="H71" s="33"/>
      <c r="I71" s="33"/>
      <c r="J71" s="33"/>
      <c r="K71" s="33"/>
    </row>
    <row r="72" spans="2:11" ht="7.5" customHeight="1">
      <c r="B72" s="34"/>
      <c r="C72" s="35"/>
      <c r="D72" s="35"/>
      <c r="E72" s="35"/>
      <c r="F72" s="35"/>
      <c r="G72" s="35"/>
      <c r="H72" s="35"/>
      <c r="I72" s="35"/>
      <c r="J72" s="35"/>
      <c r="K72" s="36"/>
    </row>
    <row r="73" spans="2:11" ht="45" customHeight="1">
      <c r="B73" s="37"/>
      <c r="C73" s="365" t="s">
        <v>123</v>
      </c>
      <c r="D73" s="365"/>
      <c r="E73" s="365"/>
      <c r="F73" s="365"/>
      <c r="G73" s="365"/>
      <c r="H73" s="365"/>
      <c r="I73" s="365"/>
      <c r="J73" s="365"/>
      <c r="K73" s="38"/>
    </row>
    <row r="74" spans="2:11" ht="17.25" customHeight="1">
      <c r="B74" s="37"/>
      <c r="C74" s="39" t="s">
        <v>2199</v>
      </c>
      <c r="D74" s="39"/>
      <c r="E74" s="39"/>
      <c r="F74" s="39" t="s">
        <v>2200</v>
      </c>
      <c r="G74" s="40"/>
      <c r="H74" s="39" t="s">
        <v>146</v>
      </c>
      <c r="I74" s="39" t="s">
        <v>58</v>
      </c>
      <c r="J74" s="39" t="s">
        <v>2201</v>
      </c>
      <c r="K74" s="38"/>
    </row>
    <row r="75" spans="2:11" ht="17.25" customHeight="1">
      <c r="B75" s="37"/>
      <c r="C75" s="41" t="s">
        <v>2202</v>
      </c>
      <c r="D75" s="41"/>
      <c r="E75" s="41"/>
      <c r="F75" s="42" t="s">
        <v>2203</v>
      </c>
      <c r="G75" s="43"/>
      <c r="H75" s="41"/>
      <c r="I75" s="41"/>
      <c r="J75" s="41" t="s">
        <v>2204</v>
      </c>
      <c r="K75" s="38"/>
    </row>
    <row r="76" spans="2:11" ht="5.25" customHeight="1">
      <c r="B76" s="37"/>
      <c r="C76" s="44"/>
      <c r="D76" s="44"/>
      <c r="E76" s="44"/>
      <c r="F76" s="44"/>
      <c r="G76" s="45"/>
      <c r="H76" s="44"/>
      <c r="I76" s="44"/>
      <c r="J76" s="44"/>
      <c r="K76" s="38"/>
    </row>
    <row r="77" spans="2:11" ht="15" customHeight="1">
      <c r="B77" s="37"/>
      <c r="C77" s="27" t="s">
        <v>54</v>
      </c>
      <c r="D77" s="44"/>
      <c r="E77" s="44"/>
      <c r="F77" s="46" t="s">
        <v>2205</v>
      </c>
      <c r="G77" s="45"/>
      <c r="H77" s="27" t="s">
        <v>2206</v>
      </c>
      <c r="I77" s="27" t="s">
        <v>2207</v>
      </c>
      <c r="J77" s="27">
        <v>20</v>
      </c>
      <c r="K77" s="38"/>
    </row>
    <row r="78" spans="2:11" ht="15" customHeight="1">
      <c r="B78" s="37"/>
      <c r="C78" s="27" t="s">
        <v>2208</v>
      </c>
      <c r="D78" s="27"/>
      <c r="E78" s="27"/>
      <c r="F78" s="46" t="s">
        <v>2205</v>
      </c>
      <c r="G78" s="45"/>
      <c r="H78" s="27" t="s">
        <v>2209</v>
      </c>
      <c r="I78" s="27" t="s">
        <v>2207</v>
      </c>
      <c r="J78" s="27">
        <v>120</v>
      </c>
      <c r="K78" s="38"/>
    </row>
    <row r="79" spans="2:11" ht="15" customHeight="1">
      <c r="B79" s="47"/>
      <c r="C79" s="27" t="s">
        <v>2210</v>
      </c>
      <c r="D79" s="27"/>
      <c r="E79" s="27"/>
      <c r="F79" s="46" t="s">
        <v>2211</v>
      </c>
      <c r="G79" s="45"/>
      <c r="H79" s="27" t="s">
        <v>2212</v>
      </c>
      <c r="I79" s="27" t="s">
        <v>2207</v>
      </c>
      <c r="J79" s="27">
        <v>50</v>
      </c>
      <c r="K79" s="38"/>
    </row>
    <row r="80" spans="2:11" ht="15" customHeight="1">
      <c r="B80" s="47"/>
      <c r="C80" s="27" t="s">
        <v>2213</v>
      </c>
      <c r="D80" s="27"/>
      <c r="E80" s="27"/>
      <c r="F80" s="46" t="s">
        <v>2205</v>
      </c>
      <c r="G80" s="45"/>
      <c r="H80" s="27" t="s">
        <v>2214</v>
      </c>
      <c r="I80" s="27" t="s">
        <v>2215</v>
      </c>
      <c r="J80" s="27"/>
      <c r="K80" s="38"/>
    </row>
    <row r="81" spans="2:11" ht="15" customHeight="1">
      <c r="B81" s="47"/>
      <c r="C81" s="48" t="s">
        <v>2216</v>
      </c>
      <c r="D81" s="48"/>
      <c r="E81" s="48"/>
      <c r="F81" s="49" t="s">
        <v>2211</v>
      </c>
      <c r="G81" s="48"/>
      <c r="H81" s="48" t="s">
        <v>2217</v>
      </c>
      <c r="I81" s="48" t="s">
        <v>2207</v>
      </c>
      <c r="J81" s="48">
        <v>15</v>
      </c>
      <c r="K81" s="38"/>
    </row>
    <row r="82" spans="2:11" ht="15" customHeight="1">
      <c r="B82" s="47"/>
      <c r="C82" s="48" t="s">
        <v>2218</v>
      </c>
      <c r="D82" s="48"/>
      <c r="E82" s="48"/>
      <c r="F82" s="49" t="s">
        <v>2211</v>
      </c>
      <c r="G82" s="48"/>
      <c r="H82" s="48" t="s">
        <v>2219</v>
      </c>
      <c r="I82" s="48" t="s">
        <v>2207</v>
      </c>
      <c r="J82" s="48">
        <v>15</v>
      </c>
      <c r="K82" s="38"/>
    </row>
    <row r="83" spans="2:11" ht="15" customHeight="1">
      <c r="B83" s="47"/>
      <c r="C83" s="48" t="s">
        <v>2220</v>
      </c>
      <c r="D83" s="48"/>
      <c r="E83" s="48"/>
      <c r="F83" s="49" t="s">
        <v>2211</v>
      </c>
      <c r="G83" s="48"/>
      <c r="H83" s="48" t="s">
        <v>2221</v>
      </c>
      <c r="I83" s="48" t="s">
        <v>2207</v>
      </c>
      <c r="J83" s="48">
        <v>20</v>
      </c>
      <c r="K83" s="38"/>
    </row>
    <row r="84" spans="2:11" ht="15" customHeight="1">
      <c r="B84" s="47"/>
      <c r="C84" s="48" t="s">
        <v>2222</v>
      </c>
      <c r="D84" s="48"/>
      <c r="E84" s="48"/>
      <c r="F84" s="49" t="s">
        <v>2211</v>
      </c>
      <c r="G84" s="48"/>
      <c r="H84" s="48" t="s">
        <v>2223</v>
      </c>
      <c r="I84" s="48" t="s">
        <v>2207</v>
      </c>
      <c r="J84" s="48">
        <v>20</v>
      </c>
      <c r="K84" s="38"/>
    </row>
    <row r="85" spans="2:11" ht="15" customHeight="1">
      <c r="B85" s="47"/>
      <c r="C85" s="27" t="s">
        <v>2224</v>
      </c>
      <c r="D85" s="27"/>
      <c r="E85" s="27"/>
      <c r="F85" s="46" t="s">
        <v>2211</v>
      </c>
      <c r="G85" s="45"/>
      <c r="H85" s="27" t="s">
        <v>2225</v>
      </c>
      <c r="I85" s="27" t="s">
        <v>2207</v>
      </c>
      <c r="J85" s="27">
        <v>50</v>
      </c>
      <c r="K85" s="38"/>
    </row>
    <row r="86" spans="2:11" ht="15" customHeight="1">
      <c r="B86" s="47"/>
      <c r="C86" s="27" t="s">
        <v>2226</v>
      </c>
      <c r="D86" s="27"/>
      <c r="E86" s="27"/>
      <c r="F86" s="46" t="s">
        <v>2211</v>
      </c>
      <c r="G86" s="45"/>
      <c r="H86" s="27" t="s">
        <v>2227</v>
      </c>
      <c r="I86" s="27" t="s">
        <v>2207</v>
      </c>
      <c r="J86" s="27">
        <v>20</v>
      </c>
      <c r="K86" s="38"/>
    </row>
    <row r="87" spans="2:11" ht="15" customHeight="1">
      <c r="B87" s="47"/>
      <c r="C87" s="27" t="s">
        <v>2228</v>
      </c>
      <c r="D87" s="27"/>
      <c r="E87" s="27"/>
      <c r="F87" s="46" t="s">
        <v>2211</v>
      </c>
      <c r="G87" s="45"/>
      <c r="H87" s="27" t="s">
        <v>2229</v>
      </c>
      <c r="I87" s="27" t="s">
        <v>2207</v>
      </c>
      <c r="J87" s="27">
        <v>20</v>
      </c>
      <c r="K87" s="38"/>
    </row>
    <row r="88" spans="2:11" ht="15" customHeight="1">
      <c r="B88" s="47"/>
      <c r="C88" s="27" t="s">
        <v>2230</v>
      </c>
      <c r="D88" s="27"/>
      <c r="E88" s="27"/>
      <c r="F88" s="46" t="s">
        <v>2211</v>
      </c>
      <c r="G88" s="45"/>
      <c r="H88" s="27" t="s">
        <v>2231</v>
      </c>
      <c r="I88" s="27" t="s">
        <v>2207</v>
      </c>
      <c r="J88" s="27">
        <v>50</v>
      </c>
      <c r="K88" s="38"/>
    </row>
    <row r="89" spans="2:11" ht="15" customHeight="1">
      <c r="B89" s="47"/>
      <c r="C89" s="27" t="s">
        <v>2232</v>
      </c>
      <c r="D89" s="27"/>
      <c r="E89" s="27"/>
      <c r="F89" s="46" t="s">
        <v>2211</v>
      </c>
      <c r="G89" s="45"/>
      <c r="H89" s="27" t="s">
        <v>2232</v>
      </c>
      <c r="I89" s="27" t="s">
        <v>2207</v>
      </c>
      <c r="J89" s="27">
        <v>50</v>
      </c>
      <c r="K89" s="38"/>
    </row>
    <row r="90" spans="2:11" ht="15" customHeight="1">
      <c r="B90" s="47"/>
      <c r="C90" s="27" t="s">
        <v>151</v>
      </c>
      <c r="D90" s="27"/>
      <c r="E90" s="27"/>
      <c r="F90" s="46" t="s">
        <v>2211</v>
      </c>
      <c r="G90" s="45"/>
      <c r="H90" s="27" t="s">
        <v>2233</v>
      </c>
      <c r="I90" s="27" t="s">
        <v>2207</v>
      </c>
      <c r="J90" s="27">
        <v>255</v>
      </c>
      <c r="K90" s="38"/>
    </row>
    <row r="91" spans="2:11" ht="15" customHeight="1">
      <c r="B91" s="47"/>
      <c r="C91" s="27" t="s">
        <v>2234</v>
      </c>
      <c r="D91" s="27"/>
      <c r="E91" s="27"/>
      <c r="F91" s="46" t="s">
        <v>2205</v>
      </c>
      <c r="G91" s="45"/>
      <c r="H91" s="27" t="s">
        <v>2235</v>
      </c>
      <c r="I91" s="27" t="s">
        <v>2236</v>
      </c>
      <c r="J91" s="27"/>
      <c r="K91" s="38"/>
    </row>
    <row r="92" spans="2:11" ht="15" customHeight="1">
      <c r="B92" s="47"/>
      <c r="C92" s="27" t="s">
        <v>2237</v>
      </c>
      <c r="D92" s="27"/>
      <c r="E92" s="27"/>
      <c r="F92" s="46" t="s">
        <v>2205</v>
      </c>
      <c r="G92" s="45"/>
      <c r="H92" s="27" t="s">
        <v>2238</v>
      </c>
      <c r="I92" s="27" t="s">
        <v>2239</v>
      </c>
      <c r="J92" s="27"/>
      <c r="K92" s="38"/>
    </row>
    <row r="93" spans="2:11" ht="15" customHeight="1">
      <c r="B93" s="47"/>
      <c r="C93" s="27" t="s">
        <v>2240</v>
      </c>
      <c r="D93" s="27"/>
      <c r="E93" s="27"/>
      <c r="F93" s="46" t="s">
        <v>2205</v>
      </c>
      <c r="G93" s="45"/>
      <c r="H93" s="27" t="s">
        <v>2240</v>
      </c>
      <c r="I93" s="27" t="s">
        <v>2239</v>
      </c>
      <c r="J93" s="27"/>
      <c r="K93" s="38"/>
    </row>
    <row r="94" spans="2:11" ht="15" customHeight="1">
      <c r="B94" s="47"/>
      <c r="C94" s="27" t="s">
        <v>39</v>
      </c>
      <c r="D94" s="27"/>
      <c r="E94" s="27"/>
      <c r="F94" s="46" t="s">
        <v>2205</v>
      </c>
      <c r="G94" s="45"/>
      <c r="H94" s="27" t="s">
        <v>2241</v>
      </c>
      <c r="I94" s="27" t="s">
        <v>2239</v>
      </c>
      <c r="J94" s="27"/>
      <c r="K94" s="38"/>
    </row>
    <row r="95" spans="2:11" ht="15" customHeight="1">
      <c r="B95" s="47"/>
      <c r="C95" s="27" t="s">
        <v>49</v>
      </c>
      <c r="D95" s="27"/>
      <c r="E95" s="27"/>
      <c r="F95" s="46" t="s">
        <v>2205</v>
      </c>
      <c r="G95" s="45"/>
      <c r="H95" s="27" t="s">
        <v>2242</v>
      </c>
      <c r="I95" s="27" t="s">
        <v>2239</v>
      </c>
      <c r="J95" s="27"/>
      <c r="K95" s="38"/>
    </row>
    <row r="96" spans="2:11" ht="15" customHeight="1">
      <c r="B96" s="50"/>
      <c r="C96" s="51"/>
      <c r="D96" s="51"/>
      <c r="E96" s="51"/>
      <c r="F96" s="51"/>
      <c r="G96" s="51"/>
      <c r="H96" s="51"/>
      <c r="I96" s="51"/>
      <c r="J96" s="51"/>
      <c r="K96" s="52"/>
    </row>
    <row r="97" spans="2:11" ht="18.75" customHeight="1">
      <c r="B97" s="53"/>
      <c r="C97" s="54"/>
      <c r="D97" s="54"/>
      <c r="E97" s="54"/>
      <c r="F97" s="54"/>
      <c r="G97" s="54"/>
      <c r="H97" s="54"/>
      <c r="I97" s="54"/>
      <c r="J97" s="54"/>
      <c r="K97" s="53"/>
    </row>
    <row r="98" spans="2:11" ht="18.75" customHeight="1">
      <c r="B98" s="33"/>
      <c r="C98" s="33"/>
      <c r="D98" s="33"/>
      <c r="E98" s="33"/>
      <c r="F98" s="33"/>
      <c r="G98" s="33"/>
      <c r="H98" s="33"/>
      <c r="I98" s="33"/>
      <c r="J98" s="33"/>
      <c r="K98" s="33"/>
    </row>
    <row r="99" spans="2:11" ht="7.5" customHeight="1">
      <c r="B99" s="34"/>
      <c r="C99" s="35"/>
      <c r="D99" s="35"/>
      <c r="E99" s="35"/>
      <c r="F99" s="35"/>
      <c r="G99" s="35"/>
      <c r="H99" s="35"/>
      <c r="I99" s="35"/>
      <c r="J99" s="35"/>
      <c r="K99" s="36"/>
    </row>
    <row r="100" spans="2:11" ht="45" customHeight="1">
      <c r="B100" s="37"/>
      <c r="C100" s="365" t="s">
        <v>2243</v>
      </c>
      <c r="D100" s="365"/>
      <c r="E100" s="365"/>
      <c r="F100" s="365"/>
      <c r="G100" s="365"/>
      <c r="H100" s="365"/>
      <c r="I100" s="365"/>
      <c r="J100" s="365"/>
      <c r="K100" s="38"/>
    </row>
    <row r="101" spans="2:11" ht="17.25" customHeight="1">
      <c r="B101" s="37"/>
      <c r="C101" s="39" t="s">
        <v>2199</v>
      </c>
      <c r="D101" s="39"/>
      <c r="E101" s="39"/>
      <c r="F101" s="39" t="s">
        <v>2200</v>
      </c>
      <c r="G101" s="40"/>
      <c r="H101" s="39" t="s">
        <v>146</v>
      </c>
      <c r="I101" s="39" t="s">
        <v>58</v>
      </c>
      <c r="J101" s="39" t="s">
        <v>2201</v>
      </c>
      <c r="K101" s="38"/>
    </row>
    <row r="102" spans="2:11" ht="17.25" customHeight="1">
      <c r="B102" s="37"/>
      <c r="C102" s="41" t="s">
        <v>2202</v>
      </c>
      <c r="D102" s="41"/>
      <c r="E102" s="41"/>
      <c r="F102" s="42" t="s">
        <v>2203</v>
      </c>
      <c r="G102" s="43"/>
      <c r="H102" s="41"/>
      <c r="I102" s="41"/>
      <c r="J102" s="41" t="s">
        <v>2204</v>
      </c>
      <c r="K102" s="38"/>
    </row>
    <row r="103" spans="2:11" ht="5.25" customHeight="1">
      <c r="B103" s="37"/>
      <c r="C103" s="39"/>
      <c r="D103" s="39"/>
      <c r="E103" s="39"/>
      <c r="F103" s="39"/>
      <c r="G103" s="55"/>
      <c r="H103" s="39"/>
      <c r="I103" s="39"/>
      <c r="J103" s="39"/>
      <c r="K103" s="38"/>
    </row>
    <row r="104" spans="2:11" ht="15" customHeight="1">
      <c r="B104" s="37"/>
      <c r="C104" s="27" t="s">
        <v>54</v>
      </c>
      <c r="D104" s="44"/>
      <c r="E104" s="44"/>
      <c r="F104" s="46" t="s">
        <v>2205</v>
      </c>
      <c r="G104" s="55"/>
      <c r="H104" s="27" t="s">
        <v>2244</v>
      </c>
      <c r="I104" s="27" t="s">
        <v>2207</v>
      </c>
      <c r="J104" s="27">
        <v>20</v>
      </c>
      <c r="K104" s="38"/>
    </row>
    <row r="105" spans="2:11" ht="15" customHeight="1">
      <c r="B105" s="37"/>
      <c r="C105" s="27" t="s">
        <v>2208</v>
      </c>
      <c r="D105" s="27"/>
      <c r="E105" s="27"/>
      <c r="F105" s="46" t="s">
        <v>2205</v>
      </c>
      <c r="G105" s="27"/>
      <c r="H105" s="27" t="s">
        <v>2244</v>
      </c>
      <c r="I105" s="27" t="s">
        <v>2207</v>
      </c>
      <c r="J105" s="27">
        <v>120</v>
      </c>
      <c r="K105" s="38"/>
    </row>
    <row r="106" spans="2:11" ht="15" customHeight="1">
      <c r="B106" s="47"/>
      <c r="C106" s="27" t="s">
        <v>2210</v>
      </c>
      <c r="D106" s="27"/>
      <c r="E106" s="27"/>
      <c r="F106" s="46" t="s">
        <v>2211</v>
      </c>
      <c r="G106" s="27"/>
      <c r="H106" s="27" t="s">
        <v>2244</v>
      </c>
      <c r="I106" s="27" t="s">
        <v>2207</v>
      </c>
      <c r="J106" s="27">
        <v>50</v>
      </c>
      <c r="K106" s="38"/>
    </row>
    <row r="107" spans="2:11" ht="15" customHeight="1">
      <c r="B107" s="47"/>
      <c r="C107" s="27" t="s">
        <v>2213</v>
      </c>
      <c r="D107" s="27"/>
      <c r="E107" s="27"/>
      <c r="F107" s="46" t="s">
        <v>2205</v>
      </c>
      <c r="G107" s="27"/>
      <c r="H107" s="27" t="s">
        <v>2244</v>
      </c>
      <c r="I107" s="27" t="s">
        <v>2215</v>
      </c>
      <c r="J107" s="27"/>
      <c r="K107" s="38"/>
    </row>
    <row r="108" spans="2:11" ht="15" customHeight="1">
      <c r="B108" s="47"/>
      <c r="C108" s="27" t="s">
        <v>2224</v>
      </c>
      <c r="D108" s="27"/>
      <c r="E108" s="27"/>
      <c r="F108" s="46" t="s">
        <v>2211</v>
      </c>
      <c r="G108" s="27"/>
      <c r="H108" s="27" t="s">
        <v>2244</v>
      </c>
      <c r="I108" s="27" t="s">
        <v>2207</v>
      </c>
      <c r="J108" s="27">
        <v>50</v>
      </c>
      <c r="K108" s="38"/>
    </row>
    <row r="109" spans="2:11" ht="15" customHeight="1">
      <c r="B109" s="47"/>
      <c r="C109" s="27" t="s">
        <v>2232</v>
      </c>
      <c r="D109" s="27"/>
      <c r="E109" s="27"/>
      <c r="F109" s="46" t="s">
        <v>2211</v>
      </c>
      <c r="G109" s="27"/>
      <c r="H109" s="27" t="s">
        <v>2244</v>
      </c>
      <c r="I109" s="27" t="s">
        <v>2207</v>
      </c>
      <c r="J109" s="27">
        <v>50</v>
      </c>
      <c r="K109" s="38"/>
    </row>
    <row r="110" spans="2:11" ht="15" customHeight="1">
      <c r="B110" s="47"/>
      <c r="C110" s="27" t="s">
        <v>2230</v>
      </c>
      <c r="D110" s="27"/>
      <c r="E110" s="27"/>
      <c r="F110" s="46" t="s">
        <v>2211</v>
      </c>
      <c r="G110" s="27"/>
      <c r="H110" s="27" t="s">
        <v>2244</v>
      </c>
      <c r="I110" s="27" t="s">
        <v>2207</v>
      </c>
      <c r="J110" s="27">
        <v>50</v>
      </c>
      <c r="K110" s="38"/>
    </row>
    <row r="111" spans="2:11" ht="15" customHeight="1">
      <c r="B111" s="47"/>
      <c r="C111" s="27" t="s">
        <v>54</v>
      </c>
      <c r="D111" s="27"/>
      <c r="E111" s="27"/>
      <c r="F111" s="46" t="s">
        <v>2205</v>
      </c>
      <c r="G111" s="27"/>
      <c r="H111" s="27" t="s">
        <v>2245</v>
      </c>
      <c r="I111" s="27" t="s">
        <v>2207</v>
      </c>
      <c r="J111" s="27">
        <v>20</v>
      </c>
      <c r="K111" s="38"/>
    </row>
    <row r="112" spans="2:11" ht="15" customHeight="1">
      <c r="B112" s="47"/>
      <c r="C112" s="27" t="s">
        <v>2246</v>
      </c>
      <c r="D112" s="27"/>
      <c r="E112" s="27"/>
      <c r="F112" s="46" t="s">
        <v>2205</v>
      </c>
      <c r="G112" s="27"/>
      <c r="H112" s="27" t="s">
        <v>2247</v>
      </c>
      <c r="I112" s="27" t="s">
        <v>2207</v>
      </c>
      <c r="J112" s="27">
        <v>120</v>
      </c>
      <c r="K112" s="38"/>
    </row>
    <row r="113" spans="2:11" ht="15" customHeight="1">
      <c r="B113" s="47"/>
      <c r="C113" s="27" t="s">
        <v>39</v>
      </c>
      <c r="D113" s="27"/>
      <c r="E113" s="27"/>
      <c r="F113" s="46" t="s">
        <v>2205</v>
      </c>
      <c r="G113" s="27"/>
      <c r="H113" s="27" t="s">
        <v>2248</v>
      </c>
      <c r="I113" s="27" t="s">
        <v>2239</v>
      </c>
      <c r="J113" s="27"/>
      <c r="K113" s="38"/>
    </row>
    <row r="114" spans="2:11" ht="15" customHeight="1">
      <c r="B114" s="47"/>
      <c r="C114" s="27" t="s">
        <v>49</v>
      </c>
      <c r="D114" s="27"/>
      <c r="E114" s="27"/>
      <c r="F114" s="46" t="s">
        <v>2205</v>
      </c>
      <c r="G114" s="27"/>
      <c r="H114" s="27" t="s">
        <v>2249</v>
      </c>
      <c r="I114" s="27" t="s">
        <v>2239</v>
      </c>
      <c r="J114" s="27"/>
      <c r="K114" s="38"/>
    </row>
    <row r="115" spans="2:11" ht="15" customHeight="1">
      <c r="B115" s="47"/>
      <c r="C115" s="27" t="s">
        <v>58</v>
      </c>
      <c r="D115" s="27"/>
      <c r="E115" s="27"/>
      <c r="F115" s="46" t="s">
        <v>2205</v>
      </c>
      <c r="G115" s="27"/>
      <c r="H115" s="27" t="s">
        <v>2250</v>
      </c>
      <c r="I115" s="27" t="s">
        <v>2251</v>
      </c>
      <c r="J115" s="27"/>
      <c r="K115" s="38"/>
    </row>
    <row r="116" spans="2:11" ht="15" customHeight="1">
      <c r="B116" s="50"/>
      <c r="C116" s="56"/>
      <c r="D116" s="56"/>
      <c r="E116" s="56"/>
      <c r="F116" s="56"/>
      <c r="G116" s="56"/>
      <c r="H116" s="56"/>
      <c r="I116" s="56"/>
      <c r="J116" s="56"/>
      <c r="K116" s="52"/>
    </row>
    <row r="117" spans="2:11" ht="18.75" customHeight="1">
      <c r="B117" s="57"/>
      <c r="C117" s="23"/>
      <c r="D117" s="23"/>
      <c r="E117" s="23"/>
      <c r="F117" s="58"/>
      <c r="G117" s="23"/>
      <c r="H117" s="23"/>
      <c r="I117" s="23"/>
      <c r="J117" s="23"/>
      <c r="K117" s="57"/>
    </row>
    <row r="118" spans="2:11" ht="18.75" customHeight="1">
      <c r="B118" s="33"/>
      <c r="C118" s="33"/>
      <c r="D118" s="33"/>
      <c r="E118" s="33"/>
      <c r="F118" s="33"/>
      <c r="G118" s="33"/>
      <c r="H118" s="33"/>
      <c r="I118" s="33"/>
      <c r="J118" s="33"/>
      <c r="K118" s="33"/>
    </row>
    <row r="119" spans="2:11" ht="7.5" customHeight="1">
      <c r="B119" s="59"/>
      <c r="C119" s="60"/>
      <c r="D119" s="60"/>
      <c r="E119" s="60"/>
      <c r="F119" s="60"/>
      <c r="G119" s="60"/>
      <c r="H119" s="60"/>
      <c r="I119" s="60"/>
      <c r="J119" s="60"/>
      <c r="K119" s="61"/>
    </row>
    <row r="120" spans="2:11" ht="45" customHeight="1">
      <c r="B120" s="62"/>
      <c r="C120" s="364" t="s">
        <v>2252</v>
      </c>
      <c r="D120" s="364"/>
      <c r="E120" s="364"/>
      <c r="F120" s="364"/>
      <c r="G120" s="364"/>
      <c r="H120" s="364"/>
      <c r="I120" s="364"/>
      <c r="J120" s="364"/>
      <c r="K120" s="63"/>
    </row>
    <row r="121" spans="2:11" ht="17.25" customHeight="1">
      <c r="B121" s="64"/>
      <c r="C121" s="39" t="s">
        <v>2199</v>
      </c>
      <c r="D121" s="39"/>
      <c r="E121" s="39"/>
      <c r="F121" s="39" t="s">
        <v>2200</v>
      </c>
      <c r="G121" s="40"/>
      <c r="H121" s="39" t="s">
        <v>146</v>
      </c>
      <c r="I121" s="39" t="s">
        <v>58</v>
      </c>
      <c r="J121" s="39" t="s">
        <v>2201</v>
      </c>
      <c r="K121" s="65"/>
    </row>
    <row r="122" spans="2:11" ht="17.25" customHeight="1">
      <c r="B122" s="64"/>
      <c r="C122" s="41" t="s">
        <v>2202</v>
      </c>
      <c r="D122" s="41"/>
      <c r="E122" s="41"/>
      <c r="F122" s="42" t="s">
        <v>2203</v>
      </c>
      <c r="G122" s="43"/>
      <c r="H122" s="41"/>
      <c r="I122" s="41"/>
      <c r="J122" s="41" t="s">
        <v>2204</v>
      </c>
      <c r="K122" s="65"/>
    </row>
    <row r="123" spans="2:11" ht="5.25" customHeight="1">
      <c r="B123" s="66"/>
      <c r="C123" s="44"/>
      <c r="D123" s="44"/>
      <c r="E123" s="44"/>
      <c r="F123" s="44"/>
      <c r="G123" s="27"/>
      <c r="H123" s="44"/>
      <c r="I123" s="44"/>
      <c r="J123" s="44"/>
      <c r="K123" s="67"/>
    </row>
    <row r="124" spans="2:11" ht="15" customHeight="1">
      <c r="B124" s="66"/>
      <c r="C124" s="27" t="s">
        <v>2208</v>
      </c>
      <c r="D124" s="44"/>
      <c r="E124" s="44"/>
      <c r="F124" s="46" t="s">
        <v>2205</v>
      </c>
      <c r="G124" s="27"/>
      <c r="H124" s="27" t="s">
        <v>2244</v>
      </c>
      <c r="I124" s="27" t="s">
        <v>2207</v>
      </c>
      <c r="J124" s="27">
        <v>120</v>
      </c>
      <c r="K124" s="68"/>
    </row>
    <row r="125" spans="2:11" ht="15" customHeight="1">
      <c r="B125" s="66"/>
      <c r="C125" s="27" t="s">
        <v>2253</v>
      </c>
      <c r="D125" s="27"/>
      <c r="E125" s="27"/>
      <c r="F125" s="46" t="s">
        <v>2205</v>
      </c>
      <c r="G125" s="27"/>
      <c r="H125" s="27" t="s">
        <v>2254</v>
      </c>
      <c r="I125" s="27" t="s">
        <v>2207</v>
      </c>
      <c r="J125" s="27" t="s">
        <v>2255</v>
      </c>
      <c r="K125" s="68"/>
    </row>
    <row r="126" spans="2:11" ht="15" customHeight="1">
      <c r="B126" s="66"/>
      <c r="C126" s="27" t="s">
        <v>85</v>
      </c>
      <c r="D126" s="27"/>
      <c r="E126" s="27"/>
      <c r="F126" s="46" t="s">
        <v>2205</v>
      </c>
      <c r="G126" s="27"/>
      <c r="H126" s="27" t="s">
        <v>2256</v>
      </c>
      <c r="I126" s="27" t="s">
        <v>2207</v>
      </c>
      <c r="J126" s="27" t="s">
        <v>2255</v>
      </c>
      <c r="K126" s="68"/>
    </row>
    <row r="127" spans="2:11" ht="15" customHeight="1">
      <c r="B127" s="66"/>
      <c r="C127" s="27" t="s">
        <v>2216</v>
      </c>
      <c r="D127" s="27"/>
      <c r="E127" s="27"/>
      <c r="F127" s="46" t="s">
        <v>2211</v>
      </c>
      <c r="G127" s="27"/>
      <c r="H127" s="27" t="s">
        <v>2217</v>
      </c>
      <c r="I127" s="27" t="s">
        <v>2207</v>
      </c>
      <c r="J127" s="27">
        <v>15</v>
      </c>
      <c r="K127" s="68"/>
    </row>
    <row r="128" spans="2:11" ht="15" customHeight="1">
      <c r="B128" s="66"/>
      <c r="C128" s="48" t="s">
        <v>2218</v>
      </c>
      <c r="D128" s="48"/>
      <c r="E128" s="48"/>
      <c r="F128" s="49" t="s">
        <v>2211</v>
      </c>
      <c r="G128" s="48"/>
      <c r="H128" s="48" t="s">
        <v>2219</v>
      </c>
      <c r="I128" s="48" t="s">
        <v>2207</v>
      </c>
      <c r="J128" s="48">
        <v>15</v>
      </c>
      <c r="K128" s="68"/>
    </row>
    <row r="129" spans="2:11" ht="15" customHeight="1">
      <c r="B129" s="66"/>
      <c r="C129" s="48" t="s">
        <v>2220</v>
      </c>
      <c r="D129" s="48"/>
      <c r="E129" s="48"/>
      <c r="F129" s="49" t="s">
        <v>2211</v>
      </c>
      <c r="G129" s="48"/>
      <c r="H129" s="48" t="s">
        <v>2221</v>
      </c>
      <c r="I129" s="48" t="s">
        <v>2207</v>
      </c>
      <c r="J129" s="48">
        <v>20</v>
      </c>
      <c r="K129" s="68"/>
    </row>
    <row r="130" spans="2:11" ht="15" customHeight="1">
      <c r="B130" s="66"/>
      <c r="C130" s="48" t="s">
        <v>2222</v>
      </c>
      <c r="D130" s="48"/>
      <c r="E130" s="48"/>
      <c r="F130" s="49" t="s">
        <v>2211</v>
      </c>
      <c r="G130" s="48"/>
      <c r="H130" s="48" t="s">
        <v>2223</v>
      </c>
      <c r="I130" s="48" t="s">
        <v>2207</v>
      </c>
      <c r="J130" s="48">
        <v>20</v>
      </c>
      <c r="K130" s="68"/>
    </row>
    <row r="131" spans="2:11" ht="15" customHeight="1">
      <c r="B131" s="66"/>
      <c r="C131" s="27" t="s">
        <v>2210</v>
      </c>
      <c r="D131" s="27"/>
      <c r="E131" s="27"/>
      <c r="F131" s="46" t="s">
        <v>2211</v>
      </c>
      <c r="G131" s="27"/>
      <c r="H131" s="27" t="s">
        <v>2244</v>
      </c>
      <c r="I131" s="27" t="s">
        <v>2207</v>
      </c>
      <c r="J131" s="27">
        <v>50</v>
      </c>
      <c r="K131" s="68"/>
    </row>
    <row r="132" spans="2:11" ht="15" customHeight="1">
      <c r="B132" s="66"/>
      <c r="C132" s="27" t="s">
        <v>2224</v>
      </c>
      <c r="D132" s="27"/>
      <c r="E132" s="27"/>
      <c r="F132" s="46" t="s">
        <v>2211</v>
      </c>
      <c r="G132" s="27"/>
      <c r="H132" s="27" t="s">
        <v>2244</v>
      </c>
      <c r="I132" s="27" t="s">
        <v>2207</v>
      </c>
      <c r="J132" s="27">
        <v>50</v>
      </c>
      <c r="K132" s="68"/>
    </row>
    <row r="133" spans="2:11" ht="15" customHeight="1">
      <c r="B133" s="66"/>
      <c r="C133" s="27" t="s">
        <v>2230</v>
      </c>
      <c r="D133" s="27"/>
      <c r="E133" s="27"/>
      <c r="F133" s="46" t="s">
        <v>2211</v>
      </c>
      <c r="G133" s="27"/>
      <c r="H133" s="27" t="s">
        <v>2244</v>
      </c>
      <c r="I133" s="27" t="s">
        <v>2207</v>
      </c>
      <c r="J133" s="27">
        <v>50</v>
      </c>
      <c r="K133" s="68"/>
    </row>
    <row r="134" spans="2:11" ht="15" customHeight="1">
      <c r="B134" s="66"/>
      <c r="C134" s="27" t="s">
        <v>2232</v>
      </c>
      <c r="D134" s="27"/>
      <c r="E134" s="27"/>
      <c r="F134" s="46" t="s">
        <v>2211</v>
      </c>
      <c r="G134" s="27"/>
      <c r="H134" s="27" t="s">
        <v>2244</v>
      </c>
      <c r="I134" s="27" t="s">
        <v>2207</v>
      </c>
      <c r="J134" s="27">
        <v>50</v>
      </c>
      <c r="K134" s="68"/>
    </row>
    <row r="135" spans="2:11" ht="15" customHeight="1">
      <c r="B135" s="66"/>
      <c r="C135" s="27" t="s">
        <v>151</v>
      </c>
      <c r="D135" s="27"/>
      <c r="E135" s="27"/>
      <c r="F135" s="46" t="s">
        <v>2211</v>
      </c>
      <c r="G135" s="27"/>
      <c r="H135" s="27" t="s">
        <v>2257</v>
      </c>
      <c r="I135" s="27" t="s">
        <v>2207</v>
      </c>
      <c r="J135" s="27">
        <v>255</v>
      </c>
      <c r="K135" s="68"/>
    </row>
    <row r="136" spans="2:11" ht="15" customHeight="1">
      <c r="B136" s="66"/>
      <c r="C136" s="27" t="s">
        <v>2234</v>
      </c>
      <c r="D136" s="27"/>
      <c r="E136" s="27"/>
      <c r="F136" s="46" t="s">
        <v>2205</v>
      </c>
      <c r="G136" s="27"/>
      <c r="H136" s="27" t="s">
        <v>2258</v>
      </c>
      <c r="I136" s="27" t="s">
        <v>2236</v>
      </c>
      <c r="J136" s="27"/>
      <c r="K136" s="68"/>
    </row>
    <row r="137" spans="2:11" ht="15" customHeight="1">
      <c r="B137" s="66"/>
      <c r="C137" s="27" t="s">
        <v>2237</v>
      </c>
      <c r="D137" s="27"/>
      <c r="E137" s="27"/>
      <c r="F137" s="46" t="s">
        <v>2205</v>
      </c>
      <c r="G137" s="27"/>
      <c r="H137" s="27" t="s">
        <v>2259</v>
      </c>
      <c r="I137" s="27" t="s">
        <v>2239</v>
      </c>
      <c r="J137" s="27"/>
      <c r="K137" s="68"/>
    </row>
    <row r="138" spans="2:11" ht="15" customHeight="1">
      <c r="B138" s="66"/>
      <c r="C138" s="27" t="s">
        <v>2240</v>
      </c>
      <c r="D138" s="27"/>
      <c r="E138" s="27"/>
      <c r="F138" s="46" t="s">
        <v>2205</v>
      </c>
      <c r="G138" s="27"/>
      <c r="H138" s="27" t="s">
        <v>2240</v>
      </c>
      <c r="I138" s="27" t="s">
        <v>2239</v>
      </c>
      <c r="J138" s="27"/>
      <c r="K138" s="68"/>
    </row>
    <row r="139" spans="2:11" ht="15" customHeight="1">
      <c r="B139" s="66"/>
      <c r="C139" s="27" t="s">
        <v>39</v>
      </c>
      <c r="D139" s="27"/>
      <c r="E139" s="27"/>
      <c r="F139" s="46" t="s">
        <v>2205</v>
      </c>
      <c r="G139" s="27"/>
      <c r="H139" s="27" t="s">
        <v>2260</v>
      </c>
      <c r="I139" s="27" t="s">
        <v>2239</v>
      </c>
      <c r="J139" s="27"/>
      <c r="K139" s="68"/>
    </row>
    <row r="140" spans="2:11" ht="15" customHeight="1">
      <c r="B140" s="66"/>
      <c r="C140" s="27" t="s">
        <v>2261</v>
      </c>
      <c r="D140" s="27"/>
      <c r="E140" s="27"/>
      <c r="F140" s="46" t="s">
        <v>2205</v>
      </c>
      <c r="G140" s="27"/>
      <c r="H140" s="27" t="s">
        <v>2262</v>
      </c>
      <c r="I140" s="27" t="s">
        <v>2239</v>
      </c>
      <c r="J140" s="27"/>
      <c r="K140" s="68"/>
    </row>
    <row r="141" spans="2:11" ht="15" customHeight="1">
      <c r="B141" s="69"/>
      <c r="C141" s="70"/>
      <c r="D141" s="70"/>
      <c r="E141" s="70"/>
      <c r="F141" s="70"/>
      <c r="G141" s="70"/>
      <c r="H141" s="70"/>
      <c r="I141" s="70"/>
      <c r="J141" s="70"/>
      <c r="K141" s="71"/>
    </row>
    <row r="142" spans="2:11" ht="18.75" customHeight="1">
      <c r="B142" s="23"/>
      <c r="C142" s="23"/>
      <c r="D142" s="23"/>
      <c r="E142" s="23"/>
      <c r="F142" s="58"/>
      <c r="G142" s="23"/>
      <c r="H142" s="23"/>
      <c r="I142" s="23"/>
      <c r="J142" s="23"/>
      <c r="K142" s="23"/>
    </row>
    <row r="143" spans="2:11" ht="18.75" customHeight="1">
      <c r="B143" s="33"/>
      <c r="C143" s="33"/>
      <c r="D143" s="33"/>
      <c r="E143" s="33"/>
      <c r="F143" s="33"/>
      <c r="G143" s="33"/>
      <c r="H143" s="33"/>
      <c r="I143" s="33"/>
      <c r="J143" s="33"/>
      <c r="K143" s="33"/>
    </row>
    <row r="144" spans="2:11" ht="7.5" customHeight="1">
      <c r="B144" s="34"/>
      <c r="C144" s="35"/>
      <c r="D144" s="35"/>
      <c r="E144" s="35"/>
      <c r="F144" s="35"/>
      <c r="G144" s="35"/>
      <c r="H144" s="35"/>
      <c r="I144" s="35"/>
      <c r="J144" s="35"/>
      <c r="K144" s="36"/>
    </row>
    <row r="145" spans="2:11" ht="45" customHeight="1">
      <c r="B145" s="37"/>
      <c r="C145" s="365" t="s">
        <v>2263</v>
      </c>
      <c r="D145" s="365"/>
      <c r="E145" s="365"/>
      <c r="F145" s="365"/>
      <c r="G145" s="365"/>
      <c r="H145" s="365"/>
      <c r="I145" s="365"/>
      <c r="J145" s="365"/>
      <c r="K145" s="38"/>
    </row>
    <row r="146" spans="2:11" ht="17.25" customHeight="1">
      <c r="B146" s="37"/>
      <c r="C146" s="39" t="s">
        <v>2199</v>
      </c>
      <c r="D146" s="39"/>
      <c r="E146" s="39"/>
      <c r="F146" s="39" t="s">
        <v>2200</v>
      </c>
      <c r="G146" s="40"/>
      <c r="H146" s="39" t="s">
        <v>146</v>
      </c>
      <c r="I146" s="39" t="s">
        <v>58</v>
      </c>
      <c r="J146" s="39" t="s">
        <v>2201</v>
      </c>
      <c r="K146" s="38"/>
    </row>
    <row r="147" spans="2:11" ht="17.25" customHeight="1">
      <c r="B147" s="37"/>
      <c r="C147" s="41" t="s">
        <v>2202</v>
      </c>
      <c r="D147" s="41"/>
      <c r="E147" s="41"/>
      <c r="F147" s="42" t="s">
        <v>2203</v>
      </c>
      <c r="G147" s="43"/>
      <c r="H147" s="41"/>
      <c r="I147" s="41"/>
      <c r="J147" s="41" t="s">
        <v>2204</v>
      </c>
      <c r="K147" s="38"/>
    </row>
    <row r="148" spans="2:11" ht="5.25" customHeight="1">
      <c r="B148" s="47"/>
      <c r="C148" s="44"/>
      <c r="D148" s="44"/>
      <c r="E148" s="44"/>
      <c r="F148" s="44"/>
      <c r="G148" s="45"/>
      <c r="H148" s="44"/>
      <c r="I148" s="44"/>
      <c r="J148" s="44"/>
      <c r="K148" s="68"/>
    </row>
    <row r="149" spans="2:11" ht="15" customHeight="1">
      <c r="B149" s="47"/>
      <c r="C149" s="72" t="s">
        <v>2208</v>
      </c>
      <c r="D149" s="27"/>
      <c r="E149" s="27"/>
      <c r="F149" s="73" t="s">
        <v>2205</v>
      </c>
      <c r="G149" s="27"/>
      <c r="H149" s="72" t="s">
        <v>2244</v>
      </c>
      <c r="I149" s="72" t="s">
        <v>2207</v>
      </c>
      <c r="J149" s="72">
        <v>120</v>
      </c>
      <c r="K149" s="68"/>
    </row>
    <row r="150" spans="2:11" ht="15" customHeight="1">
      <c r="B150" s="47"/>
      <c r="C150" s="72" t="s">
        <v>2253</v>
      </c>
      <c r="D150" s="27"/>
      <c r="E150" s="27"/>
      <c r="F150" s="73" t="s">
        <v>2205</v>
      </c>
      <c r="G150" s="27"/>
      <c r="H150" s="72" t="s">
        <v>2264</v>
      </c>
      <c r="I150" s="72" t="s">
        <v>2207</v>
      </c>
      <c r="J150" s="72" t="s">
        <v>2255</v>
      </c>
      <c r="K150" s="68"/>
    </row>
    <row r="151" spans="2:11" ht="15" customHeight="1">
      <c r="B151" s="47"/>
      <c r="C151" s="72" t="s">
        <v>85</v>
      </c>
      <c r="D151" s="27"/>
      <c r="E151" s="27"/>
      <c r="F151" s="73" t="s">
        <v>2205</v>
      </c>
      <c r="G151" s="27"/>
      <c r="H151" s="72" t="s">
        <v>2265</v>
      </c>
      <c r="I151" s="72" t="s">
        <v>2207</v>
      </c>
      <c r="J151" s="72" t="s">
        <v>2255</v>
      </c>
      <c r="K151" s="68"/>
    </row>
    <row r="152" spans="2:11" ht="15" customHeight="1">
      <c r="B152" s="47"/>
      <c r="C152" s="72" t="s">
        <v>2210</v>
      </c>
      <c r="D152" s="27"/>
      <c r="E152" s="27"/>
      <c r="F152" s="73" t="s">
        <v>2211</v>
      </c>
      <c r="G152" s="27"/>
      <c r="H152" s="72" t="s">
        <v>2244</v>
      </c>
      <c r="I152" s="72" t="s">
        <v>2207</v>
      </c>
      <c r="J152" s="72">
        <v>50</v>
      </c>
      <c r="K152" s="68"/>
    </row>
    <row r="153" spans="2:11" ht="15" customHeight="1">
      <c r="B153" s="47"/>
      <c r="C153" s="72" t="s">
        <v>2213</v>
      </c>
      <c r="D153" s="27"/>
      <c r="E153" s="27"/>
      <c r="F153" s="73" t="s">
        <v>2205</v>
      </c>
      <c r="G153" s="27"/>
      <c r="H153" s="72" t="s">
        <v>2244</v>
      </c>
      <c r="I153" s="72" t="s">
        <v>2215</v>
      </c>
      <c r="J153" s="72"/>
      <c r="K153" s="68"/>
    </row>
    <row r="154" spans="2:11" ht="15" customHeight="1">
      <c r="B154" s="47"/>
      <c r="C154" s="72" t="s">
        <v>2224</v>
      </c>
      <c r="D154" s="27"/>
      <c r="E154" s="27"/>
      <c r="F154" s="73" t="s">
        <v>2211</v>
      </c>
      <c r="G154" s="27"/>
      <c r="H154" s="72" t="s">
        <v>2244</v>
      </c>
      <c r="I154" s="72" t="s">
        <v>2207</v>
      </c>
      <c r="J154" s="72">
        <v>50</v>
      </c>
      <c r="K154" s="68"/>
    </row>
    <row r="155" spans="2:11" ht="15" customHeight="1">
      <c r="B155" s="47"/>
      <c r="C155" s="72" t="s">
        <v>2232</v>
      </c>
      <c r="D155" s="27"/>
      <c r="E155" s="27"/>
      <c r="F155" s="73" t="s">
        <v>2211</v>
      </c>
      <c r="G155" s="27"/>
      <c r="H155" s="72" t="s">
        <v>2244</v>
      </c>
      <c r="I155" s="72" t="s">
        <v>2207</v>
      </c>
      <c r="J155" s="72">
        <v>50</v>
      </c>
      <c r="K155" s="68"/>
    </row>
    <row r="156" spans="2:11" ht="15" customHeight="1">
      <c r="B156" s="47"/>
      <c r="C156" s="72" t="s">
        <v>2230</v>
      </c>
      <c r="D156" s="27"/>
      <c r="E156" s="27"/>
      <c r="F156" s="73" t="s">
        <v>2211</v>
      </c>
      <c r="G156" s="27"/>
      <c r="H156" s="72" t="s">
        <v>2244</v>
      </c>
      <c r="I156" s="72" t="s">
        <v>2207</v>
      </c>
      <c r="J156" s="72">
        <v>50</v>
      </c>
      <c r="K156" s="68"/>
    </row>
    <row r="157" spans="2:11" ht="15" customHeight="1">
      <c r="B157" s="47"/>
      <c r="C157" s="72" t="s">
        <v>130</v>
      </c>
      <c r="D157" s="27"/>
      <c r="E157" s="27"/>
      <c r="F157" s="73" t="s">
        <v>2205</v>
      </c>
      <c r="G157" s="27"/>
      <c r="H157" s="72" t="s">
        <v>2266</v>
      </c>
      <c r="I157" s="72" t="s">
        <v>2207</v>
      </c>
      <c r="J157" s="72" t="s">
        <v>2267</v>
      </c>
      <c r="K157" s="68"/>
    </row>
    <row r="158" spans="2:11" ht="15" customHeight="1">
      <c r="B158" s="47"/>
      <c r="C158" s="72" t="s">
        <v>2268</v>
      </c>
      <c r="D158" s="27"/>
      <c r="E158" s="27"/>
      <c r="F158" s="73" t="s">
        <v>2205</v>
      </c>
      <c r="G158" s="27"/>
      <c r="H158" s="72" t="s">
        <v>2269</v>
      </c>
      <c r="I158" s="72" t="s">
        <v>2239</v>
      </c>
      <c r="J158" s="72"/>
      <c r="K158" s="68"/>
    </row>
    <row r="159" spans="2:11" ht="15" customHeight="1">
      <c r="B159" s="74"/>
      <c r="C159" s="56"/>
      <c r="D159" s="56"/>
      <c r="E159" s="56"/>
      <c r="F159" s="56"/>
      <c r="G159" s="56"/>
      <c r="H159" s="56"/>
      <c r="I159" s="56"/>
      <c r="J159" s="56"/>
      <c r="K159" s="75"/>
    </row>
    <row r="160" spans="2:11" ht="18.75" customHeight="1">
      <c r="B160" s="23"/>
      <c r="C160" s="27"/>
      <c r="D160" s="27"/>
      <c r="E160" s="27"/>
      <c r="F160" s="46"/>
      <c r="G160" s="27"/>
      <c r="H160" s="27"/>
      <c r="I160" s="27"/>
      <c r="J160" s="27"/>
      <c r="K160" s="23"/>
    </row>
    <row r="161" spans="2:11" ht="18.75" customHeight="1">
      <c r="B161" s="33"/>
      <c r="C161" s="33"/>
      <c r="D161" s="33"/>
      <c r="E161" s="33"/>
      <c r="F161" s="33"/>
      <c r="G161" s="33"/>
      <c r="H161" s="33"/>
      <c r="I161" s="33"/>
      <c r="J161" s="33"/>
      <c r="K161" s="33"/>
    </row>
    <row r="162" spans="2:11" ht="7.5" customHeight="1">
      <c r="B162" s="15"/>
      <c r="C162" s="16"/>
      <c r="D162" s="16"/>
      <c r="E162" s="16"/>
      <c r="F162" s="16"/>
      <c r="G162" s="16"/>
      <c r="H162" s="16"/>
      <c r="I162" s="16"/>
      <c r="J162" s="16"/>
      <c r="K162" s="17"/>
    </row>
    <row r="163" spans="2:11" ht="45" customHeight="1">
      <c r="B163" s="18"/>
      <c r="C163" s="364" t="s">
        <v>2270</v>
      </c>
      <c r="D163" s="364"/>
      <c r="E163" s="364"/>
      <c r="F163" s="364"/>
      <c r="G163" s="364"/>
      <c r="H163" s="364"/>
      <c r="I163" s="364"/>
      <c r="J163" s="364"/>
      <c r="K163" s="19"/>
    </row>
    <row r="164" spans="2:11" ht="17.25" customHeight="1">
      <c r="B164" s="18"/>
      <c r="C164" s="39" t="s">
        <v>2199</v>
      </c>
      <c r="D164" s="39"/>
      <c r="E164" s="39"/>
      <c r="F164" s="39" t="s">
        <v>2200</v>
      </c>
      <c r="G164" s="76"/>
      <c r="H164" s="77" t="s">
        <v>146</v>
      </c>
      <c r="I164" s="77" t="s">
        <v>58</v>
      </c>
      <c r="J164" s="39" t="s">
        <v>2201</v>
      </c>
      <c r="K164" s="19"/>
    </row>
    <row r="165" spans="2:11" ht="17.25" customHeight="1">
      <c r="B165" s="20"/>
      <c r="C165" s="41" t="s">
        <v>2202</v>
      </c>
      <c r="D165" s="41"/>
      <c r="E165" s="41"/>
      <c r="F165" s="42" t="s">
        <v>2203</v>
      </c>
      <c r="G165" s="78"/>
      <c r="H165" s="79"/>
      <c r="I165" s="79"/>
      <c r="J165" s="41" t="s">
        <v>2204</v>
      </c>
      <c r="K165" s="21"/>
    </row>
    <row r="166" spans="2:11" ht="5.25" customHeight="1">
      <c r="B166" s="47"/>
      <c r="C166" s="44"/>
      <c r="D166" s="44"/>
      <c r="E166" s="44"/>
      <c r="F166" s="44"/>
      <c r="G166" s="45"/>
      <c r="H166" s="44"/>
      <c r="I166" s="44"/>
      <c r="J166" s="44"/>
      <c r="K166" s="68"/>
    </row>
    <row r="167" spans="2:11" ht="15" customHeight="1">
      <c r="B167" s="47"/>
      <c r="C167" s="27" t="s">
        <v>2208</v>
      </c>
      <c r="D167" s="27"/>
      <c r="E167" s="27"/>
      <c r="F167" s="46" t="s">
        <v>2205</v>
      </c>
      <c r="G167" s="27"/>
      <c r="H167" s="27" t="s">
        <v>2244</v>
      </c>
      <c r="I167" s="27" t="s">
        <v>2207</v>
      </c>
      <c r="J167" s="27">
        <v>120</v>
      </c>
      <c r="K167" s="68"/>
    </row>
    <row r="168" spans="2:11" ht="15" customHeight="1">
      <c r="B168" s="47"/>
      <c r="C168" s="27" t="s">
        <v>2253</v>
      </c>
      <c r="D168" s="27"/>
      <c r="E168" s="27"/>
      <c r="F168" s="46" t="s">
        <v>2205</v>
      </c>
      <c r="G168" s="27"/>
      <c r="H168" s="27" t="s">
        <v>2254</v>
      </c>
      <c r="I168" s="27" t="s">
        <v>2207</v>
      </c>
      <c r="J168" s="27" t="s">
        <v>2255</v>
      </c>
      <c r="K168" s="68"/>
    </row>
    <row r="169" spans="2:11" ht="15" customHeight="1">
      <c r="B169" s="47"/>
      <c r="C169" s="27" t="s">
        <v>85</v>
      </c>
      <c r="D169" s="27"/>
      <c r="E169" s="27"/>
      <c r="F169" s="46" t="s">
        <v>2205</v>
      </c>
      <c r="G169" s="27"/>
      <c r="H169" s="27" t="s">
        <v>2271</v>
      </c>
      <c r="I169" s="27" t="s">
        <v>2207</v>
      </c>
      <c r="J169" s="27" t="s">
        <v>2255</v>
      </c>
      <c r="K169" s="68"/>
    </row>
    <row r="170" spans="2:11" ht="15" customHeight="1">
      <c r="B170" s="47"/>
      <c r="C170" s="27" t="s">
        <v>2210</v>
      </c>
      <c r="D170" s="27"/>
      <c r="E170" s="27"/>
      <c r="F170" s="46" t="s">
        <v>2211</v>
      </c>
      <c r="G170" s="27"/>
      <c r="H170" s="27" t="s">
        <v>2271</v>
      </c>
      <c r="I170" s="27" t="s">
        <v>2207</v>
      </c>
      <c r="J170" s="27">
        <v>50</v>
      </c>
      <c r="K170" s="68"/>
    </row>
    <row r="171" spans="2:11" ht="15" customHeight="1">
      <c r="B171" s="47"/>
      <c r="C171" s="27" t="s">
        <v>2213</v>
      </c>
      <c r="D171" s="27"/>
      <c r="E171" s="27"/>
      <c r="F171" s="46" t="s">
        <v>2205</v>
      </c>
      <c r="G171" s="27"/>
      <c r="H171" s="27" t="s">
        <v>2271</v>
      </c>
      <c r="I171" s="27" t="s">
        <v>2215</v>
      </c>
      <c r="J171" s="27"/>
      <c r="K171" s="68"/>
    </row>
    <row r="172" spans="2:11" ht="15" customHeight="1">
      <c r="B172" s="47"/>
      <c r="C172" s="27" t="s">
        <v>2224</v>
      </c>
      <c r="D172" s="27"/>
      <c r="E172" s="27"/>
      <c r="F172" s="46" t="s">
        <v>2211</v>
      </c>
      <c r="G172" s="27"/>
      <c r="H172" s="27" t="s">
        <v>2271</v>
      </c>
      <c r="I172" s="27" t="s">
        <v>2207</v>
      </c>
      <c r="J172" s="27">
        <v>50</v>
      </c>
      <c r="K172" s="68"/>
    </row>
    <row r="173" spans="2:11" ht="15" customHeight="1">
      <c r="B173" s="47"/>
      <c r="C173" s="27" t="s">
        <v>2232</v>
      </c>
      <c r="D173" s="27"/>
      <c r="E173" s="27"/>
      <c r="F173" s="46" t="s">
        <v>2211</v>
      </c>
      <c r="G173" s="27"/>
      <c r="H173" s="27" t="s">
        <v>2271</v>
      </c>
      <c r="I173" s="27" t="s">
        <v>2207</v>
      </c>
      <c r="J173" s="27">
        <v>50</v>
      </c>
      <c r="K173" s="68"/>
    </row>
    <row r="174" spans="2:11" ht="15" customHeight="1">
      <c r="B174" s="47"/>
      <c r="C174" s="27" t="s">
        <v>2230</v>
      </c>
      <c r="D174" s="27"/>
      <c r="E174" s="27"/>
      <c r="F174" s="46" t="s">
        <v>2211</v>
      </c>
      <c r="G174" s="27"/>
      <c r="H174" s="27" t="s">
        <v>2271</v>
      </c>
      <c r="I174" s="27" t="s">
        <v>2207</v>
      </c>
      <c r="J174" s="27">
        <v>50</v>
      </c>
      <c r="K174" s="68"/>
    </row>
    <row r="175" spans="2:11" ht="15" customHeight="1">
      <c r="B175" s="47"/>
      <c r="C175" s="27" t="s">
        <v>145</v>
      </c>
      <c r="D175" s="27"/>
      <c r="E175" s="27"/>
      <c r="F175" s="46" t="s">
        <v>2205</v>
      </c>
      <c r="G175" s="27"/>
      <c r="H175" s="27" t="s">
        <v>2272</v>
      </c>
      <c r="I175" s="27" t="s">
        <v>2273</v>
      </c>
      <c r="J175" s="27"/>
      <c r="K175" s="68"/>
    </row>
    <row r="176" spans="2:11" ht="15" customHeight="1">
      <c r="B176" s="47"/>
      <c r="C176" s="27" t="s">
        <v>58</v>
      </c>
      <c r="D176" s="27"/>
      <c r="E176" s="27"/>
      <c r="F176" s="46" t="s">
        <v>2205</v>
      </c>
      <c r="G176" s="27"/>
      <c r="H176" s="27" t="s">
        <v>2274</v>
      </c>
      <c r="I176" s="27" t="s">
        <v>2275</v>
      </c>
      <c r="J176" s="27">
        <v>1</v>
      </c>
      <c r="K176" s="68"/>
    </row>
    <row r="177" spans="2:11" ht="15" customHeight="1">
      <c r="B177" s="47"/>
      <c r="C177" s="27" t="s">
        <v>54</v>
      </c>
      <c r="D177" s="27"/>
      <c r="E177" s="27"/>
      <c r="F177" s="46" t="s">
        <v>2205</v>
      </c>
      <c r="G177" s="27"/>
      <c r="H177" s="27" t="s">
        <v>2276</v>
      </c>
      <c r="I177" s="27" t="s">
        <v>2207</v>
      </c>
      <c r="J177" s="27">
        <v>20</v>
      </c>
      <c r="K177" s="68"/>
    </row>
    <row r="178" spans="2:11" ht="15" customHeight="1">
      <c r="B178" s="47"/>
      <c r="C178" s="27" t="s">
        <v>146</v>
      </c>
      <c r="D178" s="27"/>
      <c r="E178" s="27"/>
      <c r="F178" s="46" t="s">
        <v>2205</v>
      </c>
      <c r="G178" s="27"/>
      <c r="H178" s="27" t="s">
        <v>2277</v>
      </c>
      <c r="I178" s="27" t="s">
        <v>2207</v>
      </c>
      <c r="J178" s="27">
        <v>255</v>
      </c>
      <c r="K178" s="68"/>
    </row>
    <row r="179" spans="2:11" ht="15" customHeight="1">
      <c r="B179" s="47"/>
      <c r="C179" s="27" t="s">
        <v>147</v>
      </c>
      <c r="D179" s="27"/>
      <c r="E179" s="27"/>
      <c r="F179" s="46" t="s">
        <v>2205</v>
      </c>
      <c r="G179" s="27"/>
      <c r="H179" s="27" t="s">
        <v>2170</v>
      </c>
      <c r="I179" s="27" t="s">
        <v>2207</v>
      </c>
      <c r="J179" s="27">
        <v>10</v>
      </c>
      <c r="K179" s="68"/>
    </row>
    <row r="180" spans="2:11" ht="15" customHeight="1">
      <c r="B180" s="47"/>
      <c r="C180" s="27" t="s">
        <v>148</v>
      </c>
      <c r="D180" s="27"/>
      <c r="E180" s="27"/>
      <c r="F180" s="46" t="s">
        <v>2205</v>
      </c>
      <c r="G180" s="27"/>
      <c r="H180" s="27" t="s">
        <v>2278</v>
      </c>
      <c r="I180" s="27" t="s">
        <v>2239</v>
      </c>
      <c r="J180" s="27"/>
      <c r="K180" s="68"/>
    </row>
    <row r="181" spans="2:11" ht="15" customHeight="1">
      <c r="B181" s="47"/>
      <c r="C181" s="27" t="s">
        <v>2279</v>
      </c>
      <c r="D181" s="27"/>
      <c r="E181" s="27"/>
      <c r="F181" s="46" t="s">
        <v>2205</v>
      </c>
      <c r="G181" s="27"/>
      <c r="H181" s="27" t="s">
        <v>2280</v>
      </c>
      <c r="I181" s="27" t="s">
        <v>2239</v>
      </c>
      <c r="J181" s="27"/>
      <c r="K181" s="68"/>
    </row>
    <row r="182" spans="2:11" ht="15" customHeight="1">
      <c r="B182" s="47"/>
      <c r="C182" s="27" t="s">
        <v>2268</v>
      </c>
      <c r="D182" s="27"/>
      <c r="E182" s="27"/>
      <c r="F182" s="46" t="s">
        <v>2205</v>
      </c>
      <c r="G182" s="27"/>
      <c r="H182" s="27" t="s">
        <v>2281</v>
      </c>
      <c r="I182" s="27" t="s">
        <v>2239</v>
      </c>
      <c r="J182" s="27"/>
      <c r="K182" s="68"/>
    </row>
    <row r="183" spans="2:11" ht="15" customHeight="1">
      <c r="B183" s="47"/>
      <c r="C183" s="27" t="s">
        <v>150</v>
      </c>
      <c r="D183" s="27"/>
      <c r="E183" s="27"/>
      <c r="F183" s="46" t="s">
        <v>2211</v>
      </c>
      <c r="G183" s="27"/>
      <c r="H183" s="27" t="s">
        <v>2282</v>
      </c>
      <c r="I183" s="27" t="s">
        <v>2207</v>
      </c>
      <c r="J183" s="27">
        <v>50</v>
      </c>
      <c r="K183" s="68"/>
    </row>
    <row r="184" spans="2:11" ht="15" customHeight="1">
      <c r="B184" s="47"/>
      <c r="C184" s="27" t="s">
        <v>2283</v>
      </c>
      <c r="D184" s="27"/>
      <c r="E184" s="27"/>
      <c r="F184" s="46" t="s">
        <v>2211</v>
      </c>
      <c r="G184" s="27"/>
      <c r="H184" s="27" t="s">
        <v>2284</v>
      </c>
      <c r="I184" s="27" t="s">
        <v>2285</v>
      </c>
      <c r="J184" s="27"/>
      <c r="K184" s="68"/>
    </row>
    <row r="185" spans="2:11" ht="15" customHeight="1">
      <c r="B185" s="47"/>
      <c r="C185" s="27" t="s">
        <v>2286</v>
      </c>
      <c r="D185" s="27"/>
      <c r="E185" s="27"/>
      <c r="F185" s="46" t="s">
        <v>2211</v>
      </c>
      <c r="G185" s="27"/>
      <c r="H185" s="27" t="s">
        <v>2287</v>
      </c>
      <c r="I185" s="27" t="s">
        <v>2285</v>
      </c>
      <c r="J185" s="27"/>
      <c r="K185" s="68"/>
    </row>
    <row r="186" spans="2:11" ht="15" customHeight="1">
      <c r="B186" s="47"/>
      <c r="C186" s="27" t="s">
        <v>2288</v>
      </c>
      <c r="D186" s="27"/>
      <c r="E186" s="27"/>
      <c r="F186" s="46" t="s">
        <v>2211</v>
      </c>
      <c r="G186" s="27"/>
      <c r="H186" s="27" t="s">
        <v>2289</v>
      </c>
      <c r="I186" s="27" t="s">
        <v>2285</v>
      </c>
      <c r="J186" s="27"/>
      <c r="K186" s="68"/>
    </row>
    <row r="187" spans="2:11" ht="15" customHeight="1">
      <c r="B187" s="47"/>
      <c r="C187" s="80" t="s">
        <v>2290</v>
      </c>
      <c r="D187" s="27"/>
      <c r="E187" s="27"/>
      <c r="F187" s="46" t="s">
        <v>2211</v>
      </c>
      <c r="G187" s="27"/>
      <c r="H187" s="27" t="s">
        <v>2291</v>
      </c>
      <c r="I187" s="27" t="s">
        <v>2292</v>
      </c>
      <c r="J187" s="81" t="s">
        <v>2293</v>
      </c>
      <c r="K187" s="68"/>
    </row>
    <row r="188" spans="2:11" ht="15" customHeight="1">
      <c r="B188" s="47"/>
      <c r="C188" s="32" t="s">
        <v>43</v>
      </c>
      <c r="D188" s="27"/>
      <c r="E188" s="27"/>
      <c r="F188" s="46" t="s">
        <v>2205</v>
      </c>
      <c r="G188" s="27"/>
      <c r="H188" s="23" t="s">
        <v>2294</v>
      </c>
      <c r="I188" s="27" t="s">
        <v>2295</v>
      </c>
      <c r="J188" s="27"/>
      <c r="K188" s="68"/>
    </row>
    <row r="189" spans="2:11" ht="15" customHeight="1">
      <c r="B189" s="47"/>
      <c r="C189" s="32" t="s">
        <v>2296</v>
      </c>
      <c r="D189" s="27"/>
      <c r="E189" s="27"/>
      <c r="F189" s="46" t="s">
        <v>2205</v>
      </c>
      <c r="G189" s="27"/>
      <c r="H189" s="27" t="s">
        <v>2297</v>
      </c>
      <c r="I189" s="27" t="s">
        <v>2239</v>
      </c>
      <c r="J189" s="27"/>
      <c r="K189" s="68"/>
    </row>
    <row r="190" spans="2:11" ht="15" customHeight="1">
      <c r="B190" s="47"/>
      <c r="C190" s="32" t="s">
        <v>2298</v>
      </c>
      <c r="D190" s="27"/>
      <c r="E190" s="27"/>
      <c r="F190" s="46" t="s">
        <v>2205</v>
      </c>
      <c r="G190" s="27"/>
      <c r="H190" s="27" t="s">
        <v>2299</v>
      </c>
      <c r="I190" s="27" t="s">
        <v>2239</v>
      </c>
      <c r="J190" s="27"/>
      <c r="K190" s="68"/>
    </row>
    <row r="191" spans="2:11" ht="15" customHeight="1">
      <c r="B191" s="47"/>
      <c r="C191" s="32" t="s">
        <v>2300</v>
      </c>
      <c r="D191" s="27"/>
      <c r="E191" s="27"/>
      <c r="F191" s="46" t="s">
        <v>2211</v>
      </c>
      <c r="G191" s="27"/>
      <c r="H191" s="27" t="s">
        <v>2301</v>
      </c>
      <c r="I191" s="27" t="s">
        <v>2239</v>
      </c>
      <c r="J191" s="27"/>
      <c r="K191" s="68"/>
    </row>
    <row r="192" spans="2:11" ht="15" customHeight="1">
      <c r="B192" s="74"/>
      <c r="C192" s="82"/>
      <c r="D192" s="56"/>
      <c r="E192" s="56"/>
      <c r="F192" s="56"/>
      <c r="G192" s="56"/>
      <c r="H192" s="56"/>
      <c r="I192" s="56"/>
      <c r="J192" s="56"/>
      <c r="K192" s="75"/>
    </row>
    <row r="193" spans="2:11" ht="18.75" customHeight="1">
      <c r="B193" s="23"/>
      <c r="C193" s="27"/>
      <c r="D193" s="27"/>
      <c r="E193" s="27"/>
      <c r="F193" s="46"/>
      <c r="G193" s="27"/>
      <c r="H193" s="27"/>
      <c r="I193" s="27"/>
      <c r="J193" s="27"/>
      <c r="K193" s="23"/>
    </row>
    <row r="194" spans="2:11" ht="18.75" customHeight="1">
      <c r="B194" s="23"/>
      <c r="C194" s="27"/>
      <c r="D194" s="27"/>
      <c r="E194" s="27"/>
      <c r="F194" s="46"/>
      <c r="G194" s="27"/>
      <c r="H194" s="27"/>
      <c r="I194" s="27"/>
      <c r="J194" s="27"/>
      <c r="K194" s="23"/>
    </row>
    <row r="195" spans="2:11" ht="18.75" customHeight="1">
      <c r="B195" s="33"/>
      <c r="C195" s="33"/>
      <c r="D195" s="33"/>
      <c r="E195" s="33"/>
      <c r="F195" s="33"/>
      <c r="G195" s="33"/>
      <c r="H195" s="33"/>
      <c r="I195" s="33"/>
      <c r="J195" s="33"/>
      <c r="K195" s="33"/>
    </row>
    <row r="196" spans="2:11">
      <c r="B196" s="15"/>
      <c r="C196" s="16"/>
      <c r="D196" s="16"/>
      <c r="E196" s="16"/>
      <c r="F196" s="16"/>
      <c r="G196" s="16"/>
      <c r="H196" s="16"/>
      <c r="I196" s="16"/>
      <c r="J196" s="16"/>
      <c r="K196" s="17"/>
    </row>
    <row r="197" spans="2:11" ht="21">
      <c r="B197" s="18"/>
      <c r="C197" s="364" t="s">
        <v>2302</v>
      </c>
      <c r="D197" s="364"/>
      <c r="E197" s="364"/>
      <c r="F197" s="364"/>
      <c r="G197" s="364"/>
      <c r="H197" s="364"/>
      <c r="I197" s="364"/>
      <c r="J197" s="364"/>
      <c r="K197" s="19"/>
    </row>
    <row r="198" spans="2:11" ht="25.5" customHeight="1">
      <c r="B198" s="18"/>
      <c r="C198" s="83" t="s">
        <v>2303</v>
      </c>
      <c r="D198" s="83"/>
      <c r="E198" s="83"/>
      <c r="F198" s="83" t="s">
        <v>2304</v>
      </c>
      <c r="G198" s="84"/>
      <c r="H198" s="363" t="s">
        <v>2305</v>
      </c>
      <c r="I198" s="363"/>
      <c r="J198" s="363"/>
      <c r="K198" s="19"/>
    </row>
    <row r="199" spans="2:11" ht="5.25" customHeight="1">
      <c r="B199" s="47"/>
      <c r="C199" s="44"/>
      <c r="D199" s="44"/>
      <c r="E199" s="44"/>
      <c r="F199" s="44"/>
      <c r="G199" s="27"/>
      <c r="H199" s="44"/>
      <c r="I199" s="44"/>
      <c r="J199" s="44"/>
      <c r="K199" s="68"/>
    </row>
    <row r="200" spans="2:11" ht="15" customHeight="1">
      <c r="B200" s="47"/>
      <c r="C200" s="27" t="s">
        <v>2295</v>
      </c>
      <c r="D200" s="27"/>
      <c r="E200" s="27"/>
      <c r="F200" s="46" t="s">
        <v>44</v>
      </c>
      <c r="G200" s="27"/>
      <c r="H200" s="362" t="s">
        <v>2306</v>
      </c>
      <c r="I200" s="362"/>
      <c r="J200" s="362"/>
      <c r="K200" s="68"/>
    </row>
    <row r="201" spans="2:11" ht="15" customHeight="1">
      <c r="B201" s="47"/>
      <c r="C201" s="53"/>
      <c r="D201" s="27"/>
      <c r="E201" s="27"/>
      <c r="F201" s="46" t="s">
        <v>45</v>
      </c>
      <c r="G201" s="27"/>
      <c r="H201" s="362" t="s">
        <v>2307</v>
      </c>
      <c r="I201" s="362"/>
      <c r="J201" s="362"/>
      <c r="K201" s="68"/>
    </row>
    <row r="202" spans="2:11" ht="15" customHeight="1">
      <c r="B202" s="47"/>
      <c r="C202" s="53"/>
      <c r="D202" s="27"/>
      <c r="E202" s="27"/>
      <c r="F202" s="46" t="s">
        <v>48</v>
      </c>
      <c r="G202" s="27"/>
      <c r="H202" s="362" t="s">
        <v>2308</v>
      </c>
      <c r="I202" s="362"/>
      <c r="J202" s="362"/>
      <c r="K202" s="68"/>
    </row>
    <row r="203" spans="2:11" ht="15" customHeight="1">
      <c r="B203" s="47"/>
      <c r="C203" s="27"/>
      <c r="D203" s="27"/>
      <c r="E203" s="27"/>
      <c r="F203" s="46" t="s">
        <v>46</v>
      </c>
      <c r="G203" s="27"/>
      <c r="H203" s="362" t="s">
        <v>2309</v>
      </c>
      <c r="I203" s="362"/>
      <c r="J203" s="362"/>
      <c r="K203" s="68"/>
    </row>
    <row r="204" spans="2:11" ht="15" customHeight="1">
      <c r="B204" s="47"/>
      <c r="C204" s="27"/>
      <c r="D204" s="27"/>
      <c r="E204" s="27"/>
      <c r="F204" s="46" t="s">
        <v>47</v>
      </c>
      <c r="G204" s="27"/>
      <c r="H204" s="362" t="s">
        <v>2310</v>
      </c>
      <c r="I204" s="362"/>
      <c r="J204" s="362"/>
      <c r="K204" s="68"/>
    </row>
    <row r="205" spans="2:11" ht="15" customHeight="1">
      <c r="B205" s="47"/>
      <c r="C205" s="27"/>
      <c r="D205" s="27"/>
      <c r="E205" s="27"/>
      <c r="F205" s="46"/>
      <c r="G205" s="27"/>
      <c r="H205" s="27"/>
      <c r="I205" s="27"/>
      <c r="J205" s="27"/>
      <c r="K205" s="68"/>
    </row>
    <row r="206" spans="2:11" ht="15" customHeight="1">
      <c r="B206" s="47"/>
      <c r="C206" s="27" t="s">
        <v>2251</v>
      </c>
      <c r="D206" s="27"/>
      <c r="E206" s="27"/>
      <c r="F206" s="46" t="s">
        <v>79</v>
      </c>
      <c r="G206" s="27"/>
      <c r="H206" s="362" t="s">
        <v>2311</v>
      </c>
      <c r="I206" s="362"/>
      <c r="J206" s="362"/>
      <c r="K206" s="68"/>
    </row>
    <row r="207" spans="2:11" ht="15" customHeight="1">
      <c r="B207" s="47"/>
      <c r="C207" s="53"/>
      <c r="D207" s="27"/>
      <c r="E207" s="27"/>
      <c r="F207" s="46" t="s">
        <v>2151</v>
      </c>
      <c r="G207" s="27"/>
      <c r="H207" s="362" t="s">
        <v>2152</v>
      </c>
      <c r="I207" s="362"/>
      <c r="J207" s="362"/>
      <c r="K207" s="68"/>
    </row>
    <row r="208" spans="2:11" ht="15" customHeight="1">
      <c r="B208" s="47"/>
      <c r="C208" s="27"/>
      <c r="D208" s="27"/>
      <c r="E208" s="27"/>
      <c r="F208" s="46" t="s">
        <v>2149</v>
      </c>
      <c r="G208" s="27"/>
      <c r="H208" s="362" t="s">
        <v>2312</v>
      </c>
      <c r="I208" s="362"/>
      <c r="J208" s="362"/>
      <c r="K208" s="68"/>
    </row>
    <row r="209" spans="2:11" ht="15" customHeight="1">
      <c r="B209" s="85"/>
      <c r="C209" s="53"/>
      <c r="D209" s="53"/>
      <c r="E209" s="53"/>
      <c r="F209" s="46" t="s">
        <v>2153</v>
      </c>
      <c r="G209" s="32"/>
      <c r="H209" s="361" t="s">
        <v>2154</v>
      </c>
      <c r="I209" s="361"/>
      <c r="J209" s="361"/>
      <c r="K209" s="86"/>
    </row>
    <row r="210" spans="2:11" ht="15" customHeight="1">
      <c r="B210" s="85"/>
      <c r="C210" s="53"/>
      <c r="D210" s="53"/>
      <c r="E210" s="53"/>
      <c r="F210" s="46" t="s">
        <v>773</v>
      </c>
      <c r="G210" s="32"/>
      <c r="H210" s="361" t="s">
        <v>2313</v>
      </c>
      <c r="I210" s="361"/>
      <c r="J210" s="361"/>
      <c r="K210" s="86"/>
    </row>
    <row r="211" spans="2:11" ht="15" customHeight="1">
      <c r="B211" s="85"/>
      <c r="C211" s="53"/>
      <c r="D211" s="53"/>
      <c r="E211" s="53"/>
      <c r="F211" s="87"/>
      <c r="G211" s="32"/>
      <c r="H211" s="88"/>
      <c r="I211" s="88"/>
      <c r="J211" s="88"/>
      <c r="K211" s="86"/>
    </row>
    <row r="212" spans="2:11" ht="15" customHeight="1">
      <c r="B212" s="85"/>
      <c r="C212" s="27" t="s">
        <v>2275</v>
      </c>
      <c r="D212" s="53"/>
      <c r="E212" s="53"/>
      <c r="F212" s="46">
        <v>1</v>
      </c>
      <c r="G212" s="32"/>
      <c r="H212" s="361" t="s">
        <v>2314</v>
      </c>
      <c r="I212" s="361"/>
      <c r="J212" s="361"/>
      <c r="K212" s="86"/>
    </row>
    <row r="213" spans="2:11" ht="15" customHeight="1">
      <c r="B213" s="85"/>
      <c r="C213" s="53"/>
      <c r="D213" s="53"/>
      <c r="E213" s="53"/>
      <c r="F213" s="46">
        <v>2</v>
      </c>
      <c r="G213" s="32"/>
      <c r="H213" s="361" t="s">
        <v>2315</v>
      </c>
      <c r="I213" s="361"/>
      <c r="J213" s="361"/>
      <c r="K213" s="86"/>
    </row>
    <row r="214" spans="2:11" ht="15" customHeight="1">
      <c r="B214" s="85"/>
      <c r="C214" s="53"/>
      <c r="D214" s="53"/>
      <c r="E214" s="53"/>
      <c r="F214" s="46">
        <v>3</v>
      </c>
      <c r="G214" s="32"/>
      <c r="H214" s="361" t="s">
        <v>2316</v>
      </c>
      <c r="I214" s="361"/>
      <c r="J214" s="361"/>
      <c r="K214" s="86"/>
    </row>
    <row r="215" spans="2:11" ht="15" customHeight="1">
      <c r="B215" s="85"/>
      <c r="C215" s="53"/>
      <c r="D215" s="53"/>
      <c r="E215" s="53"/>
      <c r="F215" s="46">
        <v>4</v>
      </c>
      <c r="G215" s="32"/>
      <c r="H215" s="361" t="s">
        <v>2317</v>
      </c>
      <c r="I215" s="361"/>
      <c r="J215" s="361"/>
      <c r="K215" s="86"/>
    </row>
    <row r="216" spans="2:11" ht="12.75" customHeight="1">
      <c r="B216" s="89"/>
      <c r="C216" s="90"/>
      <c r="D216" s="90"/>
      <c r="E216" s="90"/>
      <c r="F216" s="90"/>
      <c r="G216" s="90"/>
      <c r="H216" s="90"/>
      <c r="I216" s="90"/>
      <c r="J216" s="90"/>
      <c r="K216" s="91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25"/>
  <sheetViews>
    <sheetView showGridLines="0" workbookViewId="0">
      <pane ySplit="1" topLeftCell="A2" activePane="bottomLeft" state="frozen"/>
      <selection pane="bottomLeft" activeCell="F295" sqref="F295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86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ht="15">
      <c r="B8" s="101"/>
      <c r="C8" s="102"/>
      <c r="D8" s="109" t="s">
        <v>125</v>
      </c>
      <c r="E8" s="102"/>
      <c r="F8" s="102"/>
      <c r="G8" s="102"/>
      <c r="H8" s="102"/>
      <c r="I8" s="102"/>
      <c r="J8" s="102"/>
      <c r="K8" s="104"/>
    </row>
    <row r="9" spans="1:70" s="118" customFormat="1" ht="16.5" customHeight="1">
      <c r="B9" s="113"/>
      <c r="C9" s="114"/>
      <c r="D9" s="114"/>
      <c r="E9" s="354" t="s">
        <v>126</v>
      </c>
      <c r="F9" s="355"/>
      <c r="G9" s="355"/>
      <c r="H9" s="355"/>
      <c r="I9" s="114"/>
      <c r="J9" s="114"/>
      <c r="K9" s="117"/>
    </row>
    <row r="10" spans="1:70" s="118" customFormat="1" ht="15">
      <c r="B10" s="113"/>
      <c r="C10" s="114"/>
      <c r="D10" s="109" t="s">
        <v>127</v>
      </c>
      <c r="E10" s="114"/>
      <c r="F10" s="114"/>
      <c r="G10" s="114"/>
      <c r="H10" s="114"/>
      <c r="I10" s="114"/>
      <c r="J10" s="114"/>
      <c r="K10" s="117"/>
    </row>
    <row r="11" spans="1:70" s="118" customFormat="1" ht="36.950000000000003" customHeight="1">
      <c r="B11" s="113"/>
      <c r="C11" s="114"/>
      <c r="D11" s="114"/>
      <c r="E11" s="356" t="s">
        <v>128</v>
      </c>
      <c r="F11" s="355"/>
      <c r="G11" s="355"/>
      <c r="H11" s="355"/>
      <c r="I11" s="114"/>
      <c r="J11" s="114"/>
      <c r="K11" s="117"/>
    </row>
    <row r="12" spans="1:70" s="118" customFormat="1">
      <c r="B12" s="113"/>
      <c r="C12" s="114"/>
      <c r="D12" s="114"/>
      <c r="E12" s="114"/>
      <c r="F12" s="114"/>
      <c r="G12" s="114"/>
      <c r="H12" s="114"/>
      <c r="I12" s="114"/>
      <c r="J12" s="114"/>
      <c r="K12" s="117"/>
    </row>
    <row r="13" spans="1:70" s="118" customFormat="1" ht="14.45" customHeight="1">
      <c r="B13" s="113"/>
      <c r="C13" s="114"/>
      <c r="D13" s="109" t="s">
        <v>20</v>
      </c>
      <c r="E13" s="114"/>
      <c r="F13" s="110" t="s">
        <v>21</v>
      </c>
      <c r="G13" s="114"/>
      <c r="H13" s="114"/>
      <c r="I13" s="109" t="s">
        <v>22</v>
      </c>
      <c r="J13" s="110" t="s">
        <v>5</v>
      </c>
      <c r="K13" s="117"/>
    </row>
    <row r="14" spans="1:70" s="118" customFormat="1" ht="14.45" customHeight="1">
      <c r="B14" s="113"/>
      <c r="C14" s="114"/>
      <c r="D14" s="109" t="s">
        <v>24</v>
      </c>
      <c r="E14" s="114"/>
      <c r="F14" s="110" t="s">
        <v>25</v>
      </c>
      <c r="G14" s="114"/>
      <c r="H14" s="114"/>
      <c r="I14" s="109" t="s">
        <v>26</v>
      </c>
      <c r="J14" s="184" t="str">
        <f>'Rekapitulace stavby'!AN8</f>
        <v>28. 12. 2018</v>
      </c>
      <c r="K14" s="117"/>
    </row>
    <row r="15" spans="1:70" s="118" customFormat="1" ht="10.9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7"/>
    </row>
    <row r="16" spans="1:70" s="118" customFormat="1" ht="14.45" customHeight="1">
      <c r="B16" s="113"/>
      <c r="C16" s="114"/>
      <c r="D16" s="109" t="s">
        <v>28</v>
      </c>
      <c r="E16" s="114"/>
      <c r="F16" s="114"/>
      <c r="G16" s="114"/>
      <c r="H16" s="114"/>
      <c r="I16" s="109" t="s">
        <v>29</v>
      </c>
      <c r="J16" s="110" t="s">
        <v>5</v>
      </c>
      <c r="K16" s="117"/>
    </row>
    <row r="17" spans="2:11" s="118" customFormat="1" ht="18" customHeight="1">
      <c r="B17" s="113"/>
      <c r="C17" s="114"/>
      <c r="D17" s="114"/>
      <c r="E17" s="110" t="s">
        <v>30</v>
      </c>
      <c r="F17" s="114"/>
      <c r="G17" s="114"/>
      <c r="H17" s="114"/>
      <c r="I17" s="109" t="s">
        <v>31</v>
      </c>
      <c r="J17" s="110" t="s">
        <v>5</v>
      </c>
      <c r="K17" s="117"/>
    </row>
    <row r="18" spans="2:11" s="118" customFormat="1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7"/>
    </row>
    <row r="19" spans="2:11" s="118" customFormat="1" ht="14.45" customHeight="1">
      <c r="B19" s="113"/>
      <c r="C19" s="114"/>
      <c r="D19" s="109" t="s">
        <v>32</v>
      </c>
      <c r="E19" s="114"/>
      <c r="F19" s="114"/>
      <c r="G19" s="114"/>
      <c r="H19" s="114"/>
      <c r="I19" s="109" t="s">
        <v>29</v>
      </c>
      <c r="J19" s="110" t="str">
        <f>IF('Rekapitulace stavby'!AN13="Vyplň údaj","",IF('Rekapitulace stavby'!AN13="","",'Rekapitulace stavby'!AN13))</f>
        <v/>
      </c>
      <c r="K19" s="117"/>
    </row>
    <row r="20" spans="2:11" s="118" customFormat="1" ht="18" customHeight="1">
      <c r="B20" s="113"/>
      <c r="C20" s="114"/>
      <c r="D20" s="114"/>
      <c r="E20" s="110" t="str">
        <f>IF('Rekapitulace stavby'!E14="Vyplň údaj","",IF('Rekapitulace stavby'!E14="","",'Rekapitulace stavby'!E14))</f>
        <v/>
      </c>
      <c r="F20" s="114"/>
      <c r="G20" s="114"/>
      <c r="H20" s="114"/>
      <c r="I20" s="109" t="s">
        <v>31</v>
      </c>
      <c r="J20" s="110" t="str">
        <f>IF('Rekapitulace stavby'!AN14="Vyplň údaj","",IF('Rekapitulace stavby'!AN14="","",'Rekapitulace stavby'!AN14))</f>
        <v/>
      </c>
      <c r="K20" s="117"/>
    </row>
    <row r="21" spans="2:11" s="118" customFormat="1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7"/>
    </row>
    <row r="22" spans="2:11" s="118" customFormat="1" ht="14.45" customHeight="1">
      <c r="B22" s="113"/>
      <c r="C22" s="114"/>
      <c r="D22" s="109" t="s">
        <v>34</v>
      </c>
      <c r="E22" s="114"/>
      <c r="F22" s="114"/>
      <c r="G22" s="114"/>
      <c r="H22" s="114"/>
      <c r="I22" s="109" t="s">
        <v>29</v>
      </c>
      <c r="J22" s="110" t="s">
        <v>5</v>
      </c>
      <c r="K22" s="117"/>
    </row>
    <row r="23" spans="2:11" s="118" customFormat="1" ht="18" customHeight="1">
      <c r="B23" s="113"/>
      <c r="C23" s="114"/>
      <c r="D23" s="114"/>
      <c r="E23" s="110" t="s">
        <v>35</v>
      </c>
      <c r="F23" s="114"/>
      <c r="G23" s="114"/>
      <c r="H23" s="114"/>
      <c r="I23" s="109" t="s">
        <v>31</v>
      </c>
      <c r="J23" s="110" t="s">
        <v>5</v>
      </c>
      <c r="K23" s="117"/>
    </row>
    <row r="24" spans="2:1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7"/>
    </row>
    <row r="25" spans="2:11" s="118" customFormat="1" ht="14.45" customHeight="1">
      <c r="B25" s="113"/>
      <c r="C25" s="114"/>
      <c r="D25" s="109" t="s">
        <v>37</v>
      </c>
      <c r="E25" s="114"/>
      <c r="F25" s="114"/>
      <c r="G25" s="114"/>
      <c r="H25" s="114"/>
      <c r="I25" s="114"/>
      <c r="J25" s="114"/>
      <c r="K25" s="117"/>
    </row>
    <row r="26" spans="2:11" s="188" customFormat="1" ht="71.25" customHeight="1">
      <c r="B26" s="185"/>
      <c r="C26" s="186"/>
      <c r="D26" s="186"/>
      <c r="E26" s="326" t="s">
        <v>38</v>
      </c>
      <c r="F26" s="326"/>
      <c r="G26" s="326"/>
      <c r="H26" s="326"/>
      <c r="I26" s="186"/>
      <c r="J26" s="186"/>
      <c r="K26" s="187"/>
    </row>
    <row r="27" spans="2:11" s="118" customFormat="1" ht="6.95" customHeight="1">
      <c r="B27" s="113"/>
      <c r="C27" s="114"/>
      <c r="D27" s="114"/>
      <c r="E27" s="114"/>
      <c r="F27" s="114"/>
      <c r="G27" s="114"/>
      <c r="H27" s="114"/>
      <c r="I27" s="114"/>
      <c r="J27" s="114"/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25.35" customHeight="1">
      <c r="B29" s="113"/>
      <c r="C29" s="114"/>
      <c r="D29" s="190" t="s">
        <v>39</v>
      </c>
      <c r="E29" s="114"/>
      <c r="F29" s="114"/>
      <c r="G29" s="114"/>
      <c r="H29" s="114"/>
      <c r="I29" s="114"/>
      <c r="J29" s="191">
        <f>ROUND(J92,2)</f>
        <v>0</v>
      </c>
      <c r="K29" s="117"/>
    </row>
    <row r="30" spans="2:11" s="118" customFormat="1" ht="6.95" customHeight="1">
      <c r="B30" s="113"/>
      <c r="C30" s="114"/>
      <c r="D30" s="142"/>
      <c r="E30" s="142"/>
      <c r="F30" s="142"/>
      <c r="G30" s="142"/>
      <c r="H30" s="142"/>
      <c r="I30" s="142"/>
      <c r="J30" s="142"/>
      <c r="K30" s="189"/>
    </row>
    <row r="31" spans="2:11" s="118" customFormat="1" ht="14.45" customHeight="1">
      <c r="B31" s="113"/>
      <c r="C31" s="114"/>
      <c r="D31" s="114"/>
      <c r="E31" s="114"/>
      <c r="F31" s="192" t="s">
        <v>41</v>
      </c>
      <c r="G31" s="114"/>
      <c r="H31" s="114"/>
      <c r="I31" s="192" t="s">
        <v>40</v>
      </c>
      <c r="J31" s="192" t="s">
        <v>42</v>
      </c>
      <c r="K31" s="117"/>
    </row>
    <row r="32" spans="2:11" s="118" customFormat="1" ht="14.45" customHeight="1">
      <c r="B32" s="113"/>
      <c r="C32" s="114"/>
      <c r="D32" s="121" t="s">
        <v>43</v>
      </c>
      <c r="E32" s="121" t="s">
        <v>44</v>
      </c>
      <c r="F32" s="193">
        <f>ROUND(SUM(BE92:BE324), 2)</f>
        <v>0</v>
      </c>
      <c r="G32" s="114"/>
      <c r="H32" s="114"/>
      <c r="I32" s="194">
        <v>0.21</v>
      </c>
      <c r="J32" s="193">
        <f>ROUND(ROUND((SUM(BE92:BE324)), 2)*I32, 2)</f>
        <v>0</v>
      </c>
      <c r="K32" s="117"/>
    </row>
    <row r="33" spans="2:11" s="118" customFormat="1" ht="14.45" customHeight="1">
      <c r="B33" s="113"/>
      <c r="C33" s="114"/>
      <c r="D33" s="114"/>
      <c r="E33" s="121" t="s">
        <v>45</v>
      </c>
      <c r="F33" s="193">
        <f>ROUND(SUM(BF92:BF324), 2)</f>
        <v>0</v>
      </c>
      <c r="G33" s="114"/>
      <c r="H33" s="114"/>
      <c r="I33" s="194">
        <v>0.15</v>
      </c>
      <c r="J33" s="193">
        <f>ROUND(ROUND((SUM(BF92:BF324)), 2)*I33, 2)</f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46</v>
      </c>
      <c r="F34" s="193">
        <f>ROUND(SUM(BG92:BG324), 2)</f>
        <v>0</v>
      </c>
      <c r="G34" s="114"/>
      <c r="H34" s="114"/>
      <c r="I34" s="194">
        <v>0.21</v>
      </c>
      <c r="J34" s="193">
        <v>0</v>
      </c>
      <c r="K34" s="117"/>
    </row>
    <row r="35" spans="2:11" s="118" customFormat="1" ht="14.45" hidden="1" customHeight="1">
      <c r="B35" s="113"/>
      <c r="C35" s="114"/>
      <c r="D35" s="114"/>
      <c r="E35" s="121" t="s">
        <v>47</v>
      </c>
      <c r="F35" s="193">
        <f>ROUND(SUM(BH92:BH324), 2)</f>
        <v>0</v>
      </c>
      <c r="G35" s="114"/>
      <c r="H35" s="114"/>
      <c r="I35" s="194">
        <v>0.15</v>
      </c>
      <c r="J35" s="193">
        <v>0</v>
      </c>
      <c r="K35" s="117"/>
    </row>
    <row r="36" spans="2:11" s="118" customFormat="1" ht="14.45" hidden="1" customHeight="1">
      <c r="B36" s="113"/>
      <c r="C36" s="114"/>
      <c r="D36" s="114"/>
      <c r="E36" s="121" t="s">
        <v>48</v>
      </c>
      <c r="F36" s="193">
        <f>ROUND(SUM(BI92:BI324), 2)</f>
        <v>0</v>
      </c>
      <c r="G36" s="114"/>
      <c r="H36" s="114"/>
      <c r="I36" s="194">
        <v>0</v>
      </c>
      <c r="J36" s="193">
        <v>0</v>
      </c>
      <c r="K36" s="117"/>
    </row>
    <row r="37" spans="2:11" s="118" customFormat="1" ht="6.95" customHeight="1">
      <c r="B37" s="113"/>
      <c r="C37" s="114"/>
      <c r="D37" s="114"/>
      <c r="E37" s="114"/>
      <c r="F37" s="114"/>
      <c r="G37" s="114"/>
      <c r="H37" s="114"/>
      <c r="I37" s="114"/>
      <c r="J37" s="114"/>
      <c r="K37" s="117"/>
    </row>
    <row r="38" spans="2:11" s="118" customFormat="1" ht="25.35" customHeight="1">
      <c r="B38" s="113"/>
      <c r="C38" s="195"/>
      <c r="D38" s="196" t="s">
        <v>49</v>
      </c>
      <c r="E38" s="145"/>
      <c r="F38" s="145"/>
      <c r="G38" s="197" t="s">
        <v>50</v>
      </c>
      <c r="H38" s="198" t="s">
        <v>51</v>
      </c>
      <c r="I38" s="145"/>
      <c r="J38" s="199">
        <f>SUM(J29:J36)</f>
        <v>0</v>
      </c>
      <c r="K38" s="200"/>
    </row>
    <row r="39" spans="2:11" s="118" customFormat="1" ht="14.45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1"/>
    </row>
    <row r="43" spans="2:11" s="118" customFormat="1" ht="6.95" customHeight="1">
      <c r="B43" s="132"/>
      <c r="C43" s="133"/>
      <c r="D43" s="133"/>
      <c r="E43" s="133"/>
      <c r="F43" s="133"/>
      <c r="G43" s="133"/>
      <c r="H43" s="133"/>
      <c r="I43" s="133"/>
      <c r="J43" s="133"/>
      <c r="K43" s="201"/>
    </row>
    <row r="44" spans="2:11" s="118" customFormat="1" ht="36.950000000000003" customHeight="1">
      <c r="B44" s="113"/>
      <c r="C44" s="103" t="s">
        <v>129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6.9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7"/>
    </row>
    <row r="46" spans="2:11" s="118" customFormat="1" ht="14.45" customHeight="1">
      <c r="B46" s="113"/>
      <c r="C46" s="109" t="s">
        <v>19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6.5" customHeight="1">
      <c r="B47" s="113"/>
      <c r="C47" s="114"/>
      <c r="D47" s="114"/>
      <c r="E47" s="354" t="str">
        <f>E7</f>
        <v>Kosmonosy, obnova vodovodu a kanalizace - 2019 - etapa 1, část A</v>
      </c>
      <c r="F47" s="360"/>
      <c r="G47" s="360"/>
      <c r="H47" s="360"/>
      <c r="I47" s="114"/>
      <c r="J47" s="114"/>
      <c r="K47" s="117"/>
    </row>
    <row r="48" spans="2:11" ht="15">
      <c r="B48" s="101"/>
      <c r="C48" s="109" t="s">
        <v>125</v>
      </c>
      <c r="D48" s="102"/>
      <c r="E48" s="102"/>
      <c r="F48" s="102"/>
      <c r="G48" s="102"/>
      <c r="H48" s="102"/>
      <c r="I48" s="102"/>
      <c r="J48" s="102"/>
      <c r="K48" s="104"/>
    </row>
    <row r="49" spans="2:47" s="118" customFormat="1" ht="16.5" customHeight="1">
      <c r="B49" s="113"/>
      <c r="C49" s="114"/>
      <c r="D49" s="114"/>
      <c r="E49" s="354" t="s">
        <v>126</v>
      </c>
      <c r="F49" s="355"/>
      <c r="G49" s="355"/>
      <c r="H49" s="355"/>
      <c r="I49" s="114"/>
      <c r="J49" s="114"/>
      <c r="K49" s="117"/>
    </row>
    <row r="50" spans="2:47" s="118" customFormat="1" ht="14.45" customHeight="1">
      <c r="B50" s="113"/>
      <c r="C50" s="109" t="s">
        <v>127</v>
      </c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7.25" customHeight="1">
      <c r="B51" s="113"/>
      <c r="C51" s="114"/>
      <c r="D51" s="114"/>
      <c r="E51" s="356" t="str">
        <f>E11</f>
        <v>1.2 - SO 1.2 Stoka AA-1-1</v>
      </c>
      <c r="F51" s="355"/>
      <c r="G51" s="355"/>
      <c r="H51" s="355"/>
      <c r="I51" s="114"/>
      <c r="J51" s="114"/>
      <c r="K51" s="117"/>
    </row>
    <row r="52" spans="2:47" s="118" customFormat="1" ht="6.95" customHeight="1">
      <c r="B52" s="113"/>
      <c r="C52" s="114"/>
      <c r="D52" s="114"/>
      <c r="E52" s="114"/>
      <c r="F52" s="114"/>
      <c r="G52" s="114"/>
      <c r="H52" s="114"/>
      <c r="I52" s="114"/>
      <c r="J52" s="114"/>
      <c r="K52" s="117"/>
    </row>
    <row r="53" spans="2:47" s="118" customFormat="1" ht="18" customHeight="1">
      <c r="B53" s="113"/>
      <c r="C53" s="109" t="s">
        <v>24</v>
      </c>
      <c r="D53" s="114"/>
      <c r="E53" s="114"/>
      <c r="F53" s="110" t="str">
        <f>F14</f>
        <v>Kosmonosy</v>
      </c>
      <c r="G53" s="114"/>
      <c r="H53" s="114"/>
      <c r="I53" s="109" t="s">
        <v>26</v>
      </c>
      <c r="J53" s="184" t="str">
        <f>IF(J14="","",J14)</f>
        <v>28. 12. 2018</v>
      </c>
      <c r="K53" s="117"/>
    </row>
    <row r="54" spans="2:47" s="118" customFormat="1" ht="6.95" customHeight="1">
      <c r="B54" s="113"/>
      <c r="C54" s="114"/>
      <c r="D54" s="114"/>
      <c r="E54" s="114"/>
      <c r="F54" s="114"/>
      <c r="G54" s="114"/>
      <c r="H54" s="114"/>
      <c r="I54" s="114"/>
      <c r="J54" s="114"/>
      <c r="K54" s="117"/>
    </row>
    <row r="55" spans="2:47" s="118" customFormat="1" ht="15">
      <c r="B55" s="113"/>
      <c r="C55" s="109" t="s">
        <v>28</v>
      </c>
      <c r="D55" s="114"/>
      <c r="E55" s="114"/>
      <c r="F55" s="110" t="str">
        <f>E17</f>
        <v>Vodovody a kanalizace Mladá Boleslav, a.s.</v>
      </c>
      <c r="G55" s="114"/>
      <c r="H55" s="114"/>
      <c r="I55" s="109" t="s">
        <v>34</v>
      </c>
      <c r="J55" s="326" t="str">
        <f>E23</f>
        <v>Šindlar s.r.o., Na Brně 372/2a, Hradec Králové 6</v>
      </c>
      <c r="K55" s="117"/>
    </row>
    <row r="56" spans="2:47" s="118" customFormat="1" ht="14.45" customHeight="1">
      <c r="B56" s="113"/>
      <c r="C56" s="109" t="s">
        <v>32</v>
      </c>
      <c r="D56" s="114"/>
      <c r="E56" s="114"/>
      <c r="F56" s="110" t="str">
        <f>IF(E20="","",E20)</f>
        <v/>
      </c>
      <c r="G56" s="114"/>
      <c r="H56" s="114"/>
      <c r="I56" s="114"/>
      <c r="J56" s="357"/>
      <c r="K56" s="117"/>
    </row>
    <row r="57" spans="2:47" s="118" customFormat="1" ht="10.35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7"/>
    </row>
    <row r="58" spans="2:47" s="118" customFormat="1" ht="29.25" customHeight="1">
      <c r="B58" s="113"/>
      <c r="C58" s="202" t="s">
        <v>130</v>
      </c>
      <c r="D58" s="195"/>
      <c r="E58" s="195"/>
      <c r="F58" s="195"/>
      <c r="G58" s="195"/>
      <c r="H58" s="195"/>
      <c r="I58" s="195"/>
      <c r="J58" s="203" t="s">
        <v>131</v>
      </c>
      <c r="K58" s="204"/>
    </row>
    <row r="59" spans="2:47" s="118" customFormat="1" ht="10.35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7"/>
    </row>
    <row r="60" spans="2:47" s="118" customFormat="1" ht="29.25" customHeight="1">
      <c r="B60" s="113"/>
      <c r="C60" s="205" t="s">
        <v>132</v>
      </c>
      <c r="D60" s="114"/>
      <c r="E60" s="114"/>
      <c r="F60" s="114"/>
      <c r="G60" s="114"/>
      <c r="H60" s="114"/>
      <c r="I60" s="114"/>
      <c r="J60" s="191">
        <f>J92</f>
        <v>0</v>
      </c>
      <c r="K60" s="117"/>
      <c r="AU60" s="97" t="s">
        <v>133</v>
      </c>
    </row>
    <row r="61" spans="2:47" s="212" customFormat="1" ht="24.95" customHeight="1">
      <c r="B61" s="206"/>
      <c r="C61" s="207"/>
      <c r="D61" s="208" t="s">
        <v>134</v>
      </c>
      <c r="E61" s="209"/>
      <c r="F61" s="209"/>
      <c r="G61" s="209"/>
      <c r="H61" s="209"/>
      <c r="I61" s="209"/>
      <c r="J61" s="210">
        <f>J93</f>
        <v>0</v>
      </c>
      <c r="K61" s="211"/>
    </row>
    <row r="62" spans="2:47" s="171" customFormat="1" ht="19.899999999999999" customHeight="1">
      <c r="B62" s="213"/>
      <c r="C62" s="214"/>
      <c r="D62" s="215" t="s">
        <v>135</v>
      </c>
      <c r="E62" s="216"/>
      <c r="F62" s="216"/>
      <c r="G62" s="216"/>
      <c r="H62" s="216"/>
      <c r="I62" s="216"/>
      <c r="J62" s="217">
        <f>J94</f>
        <v>0</v>
      </c>
      <c r="K62" s="218"/>
    </row>
    <row r="63" spans="2:47" s="171" customFormat="1" ht="19.899999999999999" customHeight="1">
      <c r="B63" s="213"/>
      <c r="C63" s="214"/>
      <c r="D63" s="215" t="s">
        <v>136</v>
      </c>
      <c r="E63" s="216"/>
      <c r="F63" s="216"/>
      <c r="G63" s="216"/>
      <c r="H63" s="216"/>
      <c r="I63" s="216"/>
      <c r="J63" s="217">
        <f>J188</f>
        <v>0</v>
      </c>
      <c r="K63" s="218"/>
    </row>
    <row r="64" spans="2:47" s="171" customFormat="1" ht="19.899999999999999" customHeight="1">
      <c r="B64" s="213"/>
      <c r="C64" s="214"/>
      <c r="D64" s="215" t="s">
        <v>137</v>
      </c>
      <c r="E64" s="216"/>
      <c r="F64" s="216"/>
      <c r="G64" s="216"/>
      <c r="H64" s="216"/>
      <c r="I64" s="216"/>
      <c r="J64" s="217">
        <f>J193</f>
        <v>0</v>
      </c>
      <c r="K64" s="218"/>
    </row>
    <row r="65" spans="2:12" s="171" customFormat="1" ht="19.899999999999999" customHeight="1">
      <c r="B65" s="213"/>
      <c r="C65" s="214"/>
      <c r="D65" s="215" t="s">
        <v>138</v>
      </c>
      <c r="E65" s="216"/>
      <c r="F65" s="216"/>
      <c r="G65" s="216"/>
      <c r="H65" s="216"/>
      <c r="I65" s="216"/>
      <c r="J65" s="217">
        <f>J201</f>
        <v>0</v>
      </c>
      <c r="K65" s="218"/>
    </row>
    <row r="66" spans="2:12" s="171" customFormat="1" ht="19.899999999999999" customHeight="1">
      <c r="B66" s="213"/>
      <c r="C66" s="214"/>
      <c r="D66" s="215" t="s">
        <v>139</v>
      </c>
      <c r="E66" s="216"/>
      <c r="F66" s="216"/>
      <c r="G66" s="216"/>
      <c r="H66" s="216"/>
      <c r="I66" s="216"/>
      <c r="J66" s="217">
        <f>J222</f>
        <v>0</v>
      </c>
      <c r="K66" s="218"/>
    </row>
    <row r="67" spans="2:12" s="171" customFormat="1" ht="19.899999999999999" customHeight="1">
      <c r="B67" s="213"/>
      <c r="C67" s="214"/>
      <c r="D67" s="215" t="s">
        <v>140</v>
      </c>
      <c r="E67" s="216"/>
      <c r="F67" s="216"/>
      <c r="G67" s="216"/>
      <c r="H67" s="216"/>
      <c r="I67" s="216"/>
      <c r="J67" s="217">
        <f>J254</f>
        <v>0</v>
      </c>
      <c r="K67" s="218"/>
    </row>
    <row r="68" spans="2:12" s="171" customFormat="1" ht="19.899999999999999" customHeight="1">
      <c r="B68" s="213"/>
      <c r="C68" s="214"/>
      <c r="D68" s="215" t="s">
        <v>141</v>
      </c>
      <c r="E68" s="216"/>
      <c r="F68" s="216"/>
      <c r="G68" s="216"/>
      <c r="H68" s="216"/>
      <c r="I68" s="216"/>
      <c r="J68" s="217">
        <f>J296</f>
        <v>0</v>
      </c>
      <c r="K68" s="218"/>
    </row>
    <row r="69" spans="2:12" s="171" customFormat="1" ht="19.899999999999999" customHeight="1">
      <c r="B69" s="213"/>
      <c r="C69" s="214"/>
      <c r="D69" s="215" t="s">
        <v>142</v>
      </c>
      <c r="E69" s="216"/>
      <c r="F69" s="216"/>
      <c r="G69" s="216"/>
      <c r="H69" s="216"/>
      <c r="I69" s="216"/>
      <c r="J69" s="217">
        <f>J316</f>
        <v>0</v>
      </c>
      <c r="K69" s="218"/>
    </row>
    <row r="70" spans="2:12" s="171" customFormat="1" ht="19.899999999999999" customHeight="1">
      <c r="B70" s="213"/>
      <c r="C70" s="214"/>
      <c r="D70" s="215" t="s">
        <v>143</v>
      </c>
      <c r="E70" s="216"/>
      <c r="F70" s="216"/>
      <c r="G70" s="216"/>
      <c r="H70" s="216"/>
      <c r="I70" s="216"/>
      <c r="J70" s="217">
        <f>J323</f>
        <v>0</v>
      </c>
      <c r="K70" s="218"/>
    </row>
    <row r="71" spans="2:12" s="118" customFormat="1" ht="21.75" customHeight="1">
      <c r="B71" s="113"/>
      <c r="C71" s="114"/>
      <c r="D71" s="114"/>
      <c r="E71" s="114"/>
      <c r="F71" s="114"/>
      <c r="G71" s="114"/>
      <c r="H71" s="114"/>
      <c r="I71" s="114"/>
      <c r="J71" s="114"/>
      <c r="K71" s="117"/>
    </row>
    <row r="72" spans="2:12" s="118" customFormat="1" ht="6.95" customHeight="1">
      <c r="B72" s="129"/>
      <c r="C72" s="130"/>
      <c r="D72" s="130"/>
      <c r="E72" s="130"/>
      <c r="F72" s="130"/>
      <c r="G72" s="130"/>
      <c r="H72" s="130"/>
      <c r="I72" s="130"/>
      <c r="J72" s="130"/>
      <c r="K72" s="131"/>
    </row>
    <row r="76" spans="2:12" s="118" customFormat="1" ht="6.95" customHeight="1"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13"/>
    </row>
    <row r="77" spans="2:12" s="118" customFormat="1" ht="36.950000000000003" customHeight="1">
      <c r="B77" s="113"/>
      <c r="C77" s="134" t="s">
        <v>144</v>
      </c>
      <c r="L77" s="113"/>
    </row>
    <row r="78" spans="2:12" s="118" customFormat="1" ht="6.95" customHeight="1">
      <c r="B78" s="113"/>
      <c r="L78" s="113"/>
    </row>
    <row r="79" spans="2:12" s="118" customFormat="1" ht="14.45" customHeight="1">
      <c r="B79" s="113"/>
      <c r="C79" s="136" t="s">
        <v>19</v>
      </c>
      <c r="L79" s="113"/>
    </row>
    <row r="80" spans="2:12" s="118" customFormat="1" ht="16.5" customHeight="1">
      <c r="B80" s="113"/>
      <c r="E80" s="358" t="str">
        <f>E7</f>
        <v>Kosmonosy, obnova vodovodu a kanalizace - 2019 - etapa 1, část A</v>
      </c>
      <c r="F80" s="359"/>
      <c r="G80" s="359"/>
      <c r="H80" s="359"/>
      <c r="L80" s="113"/>
    </row>
    <row r="81" spans="2:65" ht="15">
      <c r="B81" s="101"/>
      <c r="C81" s="136" t="s">
        <v>125</v>
      </c>
      <c r="L81" s="101"/>
    </row>
    <row r="82" spans="2:65" s="118" customFormat="1" ht="16.5" customHeight="1">
      <c r="B82" s="113"/>
      <c r="E82" s="358" t="s">
        <v>126</v>
      </c>
      <c r="F82" s="352"/>
      <c r="G82" s="352"/>
      <c r="H82" s="352"/>
      <c r="L82" s="113"/>
    </row>
    <row r="83" spans="2:65" s="118" customFormat="1" ht="14.45" customHeight="1">
      <c r="B83" s="113"/>
      <c r="C83" s="136" t="s">
        <v>127</v>
      </c>
      <c r="L83" s="113"/>
    </row>
    <row r="84" spans="2:65" s="118" customFormat="1" ht="17.25" customHeight="1">
      <c r="B84" s="113"/>
      <c r="E84" s="345" t="str">
        <f>E11</f>
        <v>1.2 - SO 1.2 Stoka AA-1-1</v>
      </c>
      <c r="F84" s="352"/>
      <c r="G84" s="352"/>
      <c r="H84" s="352"/>
      <c r="L84" s="113"/>
    </row>
    <row r="85" spans="2:65" s="118" customFormat="1" ht="6.95" customHeight="1">
      <c r="B85" s="113"/>
      <c r="L85" s="113"/>
    </row>
    <row r="86" spans="2:65" s="118" customFormat="1" ht="18" customHeight="1">
      <c r="B86" s="113"/>
      <c r="C86" s="136" t="s">
        <v>24</v>
      </c>
      <c r="F86" s="219" t="str">
        <f>F14</f>
        <v>Kosmonosy</v>
      </c>
      <c r="I86" s="136" t="s">
        <v>26</v>
      </c>
      <c r="J86" s="220" t="str">
        <f>IF(J14="","",J14)</f>
        <v>28. 12. 2018</v>
      </c>
      <c r="L86" s="113"/>
    </row>
    <row r="87" spans="2:65" s="118" customFormat="1" ht="6.95" customHeight="1">
      <c r="B87" s="113"/>
      <c r="L87" s="113"/>
    </row>
    <row r="88" spans="2:65" s="118" customFormat="1" ht="15">
      <c r="B88" s="113"/>
      <c r="C88" s="136" t="s">
        <v>28</v>
      </c>
      <c r="F88" s="219" t="str">
        <f>E17</f>
        <v>Vodovody a kanalizace Mladá Boleslav, a.s.</v>
      </c>
      <c r="I88" s="136" t="s">
        <v>34</v>
      </c>
      <c r="J88" s="219" t="str">
        <f>E23</f>
        <v>Šindlar s.r.o., Na Brně 372/2a, Hradec Králové 6</v>
      </c>
      <c r="L88" s="113"/>
    </row>
    <row r="89" spans="2:65" s="118" customFormat="1" ht="14.45" customHeight="1">
      <c r="B89" s="113"/>
      <c r="C89" s="136" t="s">
        <v>32</v>
      </c>
      <c r="F89" s="219" t="str">
        <f>IF(E20="","",E20)</f>
        <v/>
      </c>
      <c r="L89" s="113"/>
    </row>
    <row r="90" spans="2:65" s="118" customFormat="1" ht="10.35" customHeight="1">
      <c r="B90" s="113"/>
      <c r="L90" s="113"/>
    </row>
    <row r="91" spans="2:65" s="225" customFormat="1" ht="29.25" customHeight="1">
      <c r="B91" s="221"/>
      <c r="C91" s="222" t="s">
        <v>145</v>
      </c>
      <c r="D91" s="223" t="s">
        <v>58</v>
      </c>
      <c r="E91" s="223" t="s">
        <v>54</v>
      </c>
      <c r="F91" s="223" t="s">
        <v>146</v>
      </c>
      <c r="G91" s="223" t="s">
        <v>147</v>
      </c>
      <c r="H91" s="223" t="s">
        <v>148</v>
      </c>
      <c r="I91" s="223" t="s">
        <v>149</v>
      </c>
      <c r="J91" s="223" t="s">
        <v>131</v>
      </c>
      <c r="K91" s="224" t="s">
        <v>150</v>
      </c>
      <c r="L91" s="221"/>
      <c r="M91" s="147" t="s">
        <v>151</v>
      </c>
      <c r="N91" s="148" t="s">
        <v>43</v>
      </c>
      <c r="O91" s="148" t="s">
        <v>152</v>
      </c>
      <c r="P91" s="148" t="s">
        <v>153</v>
      </c>
      <c r="Q91" s="148" t="s">
        <v>154</v>
      </c>
      <c r="R91" s="148" t="s">
        <v>155</v>
      </c>
      <c r="S91" s="148" t="s">
        <v>156</v>
      </c>
      <c r="T91" s="149" t="s">
        <v>157</v>
      </c>
    </row>
    <row r="92" spans="2:65" s="118" customFormat="1" ht="29.25" customHeight="1">
      <c r="B92" s="113"/>
      <c r="C92" s="151" t="s">
        <v>132</v>
      </c>
      <c r="J92" s="226">
        <f>BK92</f>
        <v>0</v>
      </c>
      <c r="L92" s="113"/>
      <c r="M92" s="150"/>
      <c r="N92" s="142"/>
      <c r="O92" s="142"/>
      <c r="P92" s="227">
        <f>P93</f>
        <v>0</v>
      </c>
      <c r="Q92" s="142"/>
      <c r="R92" s="227">
        <f>R93</f>
        <v>5.8888676000000011</v>
      </c>
      <c r="S92" s="142"/>
      <c r="T92" s="228">
        <f>T93</f>
        <v>17.479640000000003</v>
      </c>
      <c r="AT92" s="97" t="s">
        <v>72</v>
      </c>
      <c r="AU92" s="97" t="s">
        <v>133</v>
      </c>
      <c r="BK92" s="229">
        <f>BK93</f>
        <v>0</v>
      </c>
    </row>
    <row r="93" spans="2:65" s="231" customFormat="1" ht="37.35" customHeight="1">
      <c r="B93" s="230"/>
      <c r="D93" s="232" t="s">
        <v>72</v>
      </c>
      <c r="E93" s="233" t="s">
        <v>158</v>
      </c>
      <c r="F93" s="233" t="s">
        <v>159</v>
      </c>
      <c r="J93" s="234">
        <f>BK93</f>
        <v>0</v>
      </c>
      <c r="L93" s="230"/>
      <c r="M93" s="235"/>
      <c r="N93" s="236"/>
      <c r="O93" s="236"/>
      <c r="P93" s="237">
        <f>P94+P188+P193+P201+P222+P254+P296+P316+P323</f>
        <v>0</v>
      </c>
      <c r="Q93" s="236"/>
      <c r="R93" s="237">
        <f>R94+R188+R193+R201+R222+R254+R296+R316+R323</f>
        <v>5.8888676000000011</v>
      </c>
      <c r="S93" s="236"/>
      <c r="T93" s="238">
        <f>T94+T188+T193+T201+T222+T254+T296+T316+T323</f>
        <v>17.479640000000003</v>
      </c>
      <c r="AR93" s="232" t="s">
        <v>77</v>
      </c>
      <c r="AT93" s="239" t="s">
        <v>72</v>
      </c>
      <c r="AU93" s="239" t="s">
        <v>73</v>
      </c>
      <c r="AY93" s="232" t="s">
        <v>160</v>
      </c>
      <c r="BK93" s="240">
        <f>BK94+BK188+BK193+BK201+BK222+BK254+BK296+BK316+BK323</f>
        <v>0</v>
      </c>
    </row>
    <row r="94" spans="2:65" s="231" customFormat="1" ht="19.899999999999999" customHeight="1">
      <c r="B94" s="230"/>
      <c r="D94" s="232" t="s">
        <v>72</v>
      </c>
      <c r="E94" s="241" t="s">
        <v>77</v>
      </c>
      <c r="F94" s="241" t="s">
        <v>161</v>
      </c>
      <c r="J94" s="242">
        <f>BK94</f>
        <v>0</v>
      </c>
      <c r="L94" s="230"/>
      <c r="M94" s="235"/>
      <c r="N94" s="236"/>
      <c r="O94" s="236"/>
      <c r="P94" s="237">
        <f>SUM(P95:P187)</f>
        <v>0</v>
      </c>
      <c r="Q94" s="236"/>
      <c r="R94" s="237">
        <f>SUM(R95:R187)</f>
        <v>0.12577960000000002</v>
      </c>
      <c r="S94" s="236"/>
      <c r="T94" s="238">
        <f>SUM(T95:T187)</f>
        <v>11.219640000000002</v>
      </c>
      <c r="AR94" s="232" t="s">
        <v>77</v>
      </c>
      <c r="AT94" s="239" t="s">
        <v>72</v>
      </c>
      <c r="AU94" s="239" t="s">
        <v>77</v>
      </c>
      <c r="AY94" s="232" t="s">
        <v>160</v>
      </c>
      <c r="BK94" s="240">
        <f>SUM(BK95:BK187)</f>
        <v>0</v>
      </c>
    </row>
    <row r="95" spans="2:65" s="118" customFormat="1" ht="51" customHeight="1">
      <c r="B95" s="113"/>
      <c r="C95" s="243" t="s">
        <v>77</v>
      </c>
      <c r="D95" s="243" t="s">
        <v>162</v>
      </c>
      <c r="E95" s="244" t="s">
        <v>163</v>
      </c>
      <c r="F95" s="245" t="s">
        <v>164</v>
      </c>
      <c r="G95" s="246" t="s">
        <v>165</v>
      </c>
      <c r="H95" s="247">
        <v>8.56</v>
      </c>
      <c r="I95" s="8"/>
      <c r="J95" s="248">
        <f>ROUND(I95*H95,2)</f>
        <v>0</v>
      </c>
      <c r="K95" s="245" t="s">
        <v>166</v>
      </c>
      <c r="L95" s="113"/>
      <c r="M95" s="249" t="s">
        <v>5</v>
      </c>
      <c r="N95" s="250" t="s">
        <v>44</v>
      </c>
      <c r="O95" s="114"/>
      <c r="P95" s="251">
        <f>O95*H95</f>
        <v>0</v>
      </c>
      <c r="Q95" s="251">
        <v>0</v>
      </c>
      <c r="R95" s="251">
        <f>Q95*H95</f>
        <v>0</v>
      </c>
      <c r="S95" s="251">
        <v>0.44</v>
      </c>
      <c r="T95" s="252">
        <f>S95*H95</f>
        <v>3.7664000000000004</v>
      </c>
      <c r="AR95" s="97" t="s">
        <v>167</v>
      </c>
      <c r="AT95" s="97" t="s">
        <v>162</v>
      </c>
      <c r="AU95" s="97" t="s">
        <v>81</v>
      </c>
      <c r="AY95" s="97" t="s">
        <v>160</v>
      </c>
      <c r="BE95" s="253">
        <f>IF(N95="základní",J95,0)</f>
        <v>0</v>
      </c>
      <c r="BF95" s="253">
        <f>IF(N95="snížená",J95,0)</f>
        <v>0</v>
      </c>
      <c r="BG95" s="253">
        <f>IF(N95="zákl. přenesená",J95,0)</f>
        <v>0</v>
      </c>
      <c r="BH95" s="253">
        <f>IF(N95="sníž. přenesená",J95,0)</f>
        <v>0</v>
      </c>
      <c r="BI95" s="253">
        <f>IF(N95="nulová",J95,0)</f>
        <v>0</v>
      </c>
      <c r="BJ95" s="97" t="s">
        <v>77</v>
      </c>
      <c r="BK95" s="253">
        <f>ROUND(I95*H95,2)</f>
        <v>0</v>
      </c>
      <c r="BL95" s="97" t="s">
        <v>167</v>
      </c>
      <c r="BM95" s="97" t="s">
        <v>168</v>
      </c>
    </row>
    <row r="96" spans="2:65" s="118" customFormat="1" ht="27">
      <c r="B96" s="113"/>
      <c r="D96" s="254" t="s">
        <v>169</v>
      </c>
      <c r="F96" s="255" t="s">
        <v>170</v>
      </c>
      <c r="I96" s="6"/>
      <c r="L96" s="113"/>
      <c r="M96" s="256"/>
      <c r="N96" s="114"/>
      <c r="O96" s="114"/>
      <c r="P96" s="114"/>
      <c r="Q96" s="114"/>
      <c r="R96" s="114"/>
      <c r="S96" s="114"/>
      <c r="T96" s="144"/>
      <c r="AT96" s="97" t="s">
        <v>169</v>
      </c>
      <c r="AU96" s="97" t="s">
        <v>81</v>
      </c>
    </row>
    <row r="97" spans="2:65" s="258" customFormat="1">
      <c r="B97" s="257"/>
      <c r="D97" s="254" t="s">
        <v>171</v>
      </c>
      <c r="E97" s="259" t="s">
        <v>5</v>
      </c>
      <c r="F97" s="260" t="s">
        <v>172</v>
      </c>
      <c r="H97" s="259" t="s">
        <v>5</v>
      </c>
      <c r="I97" s="9"/>
      <c r="L97" s="257"/>
      <c r="M97" s="261"/>
      <c r="N97" s="262"/>
      <c r="O97" s="262"/>
      <c r="P97" s="262"/>
      <c r="Q97" s="262"/>
      <c r="R97" s="262"/>
      <c r="S97" s="262"/>
      <c r="T97" s="263"/>
      <c r="AT97" s="259" t="s">
        <v>171</v>
      </c>
      <c r="AU97" s="259" t="s">
        <v>81</v>
      </c>
      <c r="AV97" s="258" t="s">
        <v>77</v>
      </c>
      <c r="AW97" s="258" t="s">
        <v>36</v>
      </c>
      <c r="AX97" s="258" t="s">
        <v>73</v>
      </c>
      <c r="AY97" s="259" t="s">
        <v>160</v>
      </c>
    </row>
    <row r="98" spans="2:65" s="258" customFormat="1">
      <c r="B98" s="257"/>
      <c r="D98" s="254" t="s">
        <v>171</v>
      </c>
      <c r="E98" s="259" t="s">
        <v>5</v>
      </c>
      <c r="F98" s="260" t="s">
        <v>173</v>
      </c>
      <c r="H98" s="259" t="s">
        <v>5</v>
      </c>
      <c r="I98" s="9"/>
      <c r="L98" s="257"/>
      <c r="M98" s="261"/>
      <c r="N98" s="262"/>
      <c r="O98" s="262"/>
      <c r="P98" s="262"/>
      <c r="Q98" s="262"/>
      <c r="R98" s="262"/>
      <c r="S98" s="262"/>
      <c r="T98" s="263"/>
      <c r="AT98" s="259" t="s">
        <v>171</v>
      </c>
      <c r="AU98" s="259" t="s">
        <v>81</v>
      </c>
      <c r="AV98" s="258" t="s">
        <v>77</v>
      </c>
      <c r="AW98" s="258" t="s">
        <v>36</v>
      </c>
      <c r="AX98" s="258" t="s">
        <v>73</v>
      </c>
      <c r="AY98" s="259" t="s">
        <v>160</v>
      </c>
    </row>
    <row r="99" spans="2:65" s="265" customFormat="1">
      <c r="B99" s="264"/>
      <c r="D99" s="254" t="s">
        <v>171</v>
      </c>
      <c r="E99" s="266" t="s">
        <v>5</v>
      </c>
      <c r="F99" s="267" t="s">
        <v>174</v>
      </c>
      <c r="H99" s="268">
        <v>5.7</v>
      </c>
      <c r="I99" s="10"/>
      <c r="L99" s="264"/>
      <c r="M99" s="269"/>
      <c r="N99" s="270"/>
      <c r="O99" s="270"/>
      <c r="P99" s="270"/>
      <c r="Q99" s="270"/>
      <c r="R99" s="270"/>
      <c r="S99" s="270"/>
      <c r="T99" s="271"/>
      <c r="AT99" s="266" t="s">
        <v>171</v>
      </c>
      <c r="AU99" s="266" t="s">
        <v>81</v>
      </c>
      <c r="AV99" s="265" t="s">
        <v>81</v>
      </c>
      <c r="AW99" s="265" t="s">
        <v>36</v>
      </c>
      <c r="AX99" s="265" t="s">
        <v>73</v>
      </c>
      <c r="AY99" s="266" t="s">
        <v>160</v>
      </c>
    </row>
    <row r="100" spans="2:65" s="265" customFormat="1">
      <c r="B100" s="264"/>
      <c r="D100" s="254" t="s">
        <v>171</v>
      </c>
      <c r="E100" s="266" t="s">
        <v>5</v>
      </c>
      <c r="F100" s="267" t="s">
        <v>175</v>
      </c>
      <c r="H100" s="268">
        <v>2.86</v>
      </c>
      <c r="I100" s="10"/>
      <c r="L100" s="264"/>
      <c r="M100" s="269"/>
      <c r="N100" s="270"/>
      <c r="O100" s="270"/>
      <c r="P100" s="270"/>
      <c r="Q100" s="270"/>
      <c r="R100" s="270"/>
      <c r="S100" s="270"/>
      <c r="T100" s="271"/>
      <c r="AT100" s="266" t="s">
        <v>171</v>
      </c>
      <c r="AU100" s="266" t="s">
        <v>81</v>
      </c>
      <c r="AV100" s="265" t="s">
        <v>81</v>
      </c>
      <c r="AW100" s="265" t="s">
        <v>36</v>
      </c>
      <c r="AX100" s="265" t="s">
        <v>73</v>
      </c>
      <c r="AY100" s="266" t="s">
        <v>160</v>
      </c>
    </row>
    <row r="101" spans="2:65" s="273" customFormat="1">
      <c r="B101" s="272"/>
      <c r="D101" s="254" t="s">
        <v>171</v>
      </c>
      <c r="E101" s="274" t="s">
        <v>5</v>
      </c>
      <c r="F101" s="275" t="s">
        <v>176</v>
      </c>
      <c r="H101" s="276">
        <v>8.56</v>
      </c>
      <c r="I101" s="11"/>
      <c r="L101" s="272"/>
      <c r="M101" s="277"/>
      <c r="N101" s="278"/>
      <c r="O101" s="278"/>
      <c r="P101" s="278"/>
      <c r="Q101" s="278"/>
      <c r="R101" s="278"/>
      <c r="S101" s="278"/>
      <c r="T101" s="279"/>
      <c r="AT101" s="274" t="s">
        <v>171</v>
      </c>
      <c r="AU101" s="274" t="s">
        <v>81</v>
      </c>
      <c r="AV101" s="273" t="s">
        <v>167</v>
      </c>
      <c r="AW101" s="273" t="s">
        <v>36</v>
      </c>
      <c r="AX101" s="273" t="s">
        <v>77</v>
      </c>
      <c r="AY101" s="274" t="s">
        <v>160</v>
      </c>
    </row>
    <row r="102" spans="2:65" s="118" customFormat="1" ht="38.25" customHeight="1">
      <c r="B102" s="113"/>
      <c r="C102" s="243" t="s">
        <v>81</v>
      </c>
      <c r="D102" s="243" t="s">
        <v>162</v>
      </c>
      <c r="E102" s="244" t="s">
        <v>177</v>
      </c>
      <c r="F102" s="245" t="s">
        <v>178</v>
      </c>
      <c r="G102" s="246" t="s">
        <v>165</v>
      </c>
      <c r="H102" s="247">
        <v>12.234999999999999</v>
      </c>
      <c r="I102" s="8"/>
      <c r="J102" s="248">
        <f>ROUND(I102*H102,2)</f>
        <v>0</v>
      </c>
      <c r="K102" s="245" t="s">
        <v>5</v>
      </c>
      <c r="L102" s="113"/>
      <c r="M102" s="249" t="s">
        <v>5</v>
      </c>
      <c r="N102" s="250" t="s">
        <v>44</v>
      </c>
      <c r="O102" s="114"/>
      <c r="P102" s="251">
        <f>O102*H102</f>
        <v>0</v>
      </c>
      <c r="Q102" s="251">
        <v>2.9999999999999997E-4</v>
      </c>
      <c r="R102" s="251">
        <f>Q102*H102</f>
        <v>3.6704999999999997E-3</v>
      </c>
      <c r="S102" s="251">
        <v>0.38400000000000001</v>
      </c>
      <c r="T102" s="252">
        <f>S102*H102</f>
        <v>4.6982400000000002</v>
      </c>
      <c r="AR102" s="97" t="s">
        <v>167</v>
      </c>
      <c r="AT102" s="97" t="s">
        <v>162</v>
      </c>
      <c r="AU102" s="97" t="s">
        <v>81</v>
      </c>
      <c r="AY102" s="97" t="s">
        <v>160</v>
      </c>
      <c r="BE102" s="253">
        <f>IF(N102="základní",J102,0)</f>
        <v>0</v>
      </c>
      <c r="BF102" s="253">
        <f>IF(N102="snížená",J102,0)</f>
        <v>0</v>
      </c>
      <c r="BG102" s="253">
        <f>IF(N102="zákl. přenesená",J102,0)</f>
        <v>0</v>
      </c>
      <c r="BH102" s="253">
        <f>IF(N102="sníž. přenesená",J102,0)</f>
        <v>0</v>
      </c>
      <c r="BI102" s="253">
        <f>IF(N102="nulová",J102,0)</f>
        <v>0</v>
      </c>
      <c r="BJ102" s="97" t="s">
        <v>77</v>
      </c>
      <c r="BK102" s="253">
        <f>ROUND(I102*H102,2)</f>
        <v>0</v>
      </c>
      <c r="BL102" s="97" t="s">
        <v>167</v>
      </c>
      <c r="BM102" s="97" t="s">
        <v>179</v>
      </c>
    </row>
    <row r="103" spans="2:65" s="118" customFormat="1" ht="27">
      <c r="B103" s="113"/>
      <c r="D103" s="254" t="s">
        <v>169</v>
      </c>
      <c r="F103" s="255" t="s">
        <v>180</v>
      </c>
      <c r="I103" s="6"/>
      <c r="L103" s="113"/>
      <c r="M103" s="256"/>
      <c r="N103" s="114"/>
      <c r="O103" s="114"/>
      <c r="P103" s="114"/>
      <c r="Q103" s="114"/>
      <c r="R103" s="114"/>
      <c r="S103" s="114"/>
      <c r="T103" s="144"/>
      <c r="AT103" s="97" t="s">
        <v>169</v>
      </c>
      <c r="AU103" s="97" t="s">
        <v>81</v>
      </c>
    </row>
    <row r="104" spans="2:65" s="258" customFormat="1">
      <c r="B104" s="257"/>
      <c r="D104" s="254" t="s">
        <v>171</v>
      </c>
      <c r="E104" s="259" t="s">
        <v>5</v>
      </c>
      <c r="F104" s="260" t="s">
        <v>181</v>
      </c>
      <c r="H104" s="259" t="s">
        <v>5</v>
      </c>
      <c r="I104" s="9"/>
      <c r="L104" s="257"/>
      <c r="M104" s="261"/>
      <c r="N104" s="262"/>
      <c r="O104" s="262"/>
      <c r="P104" s="262"/>
      <c r="Q104" s="262"/>
      <c r="R104" s="262"/>
      <c r="S104" s="262"/>
      <c r="T104" s="263"/>
      <c r="AT104" s="259" t="s">
        <v>171</v>
      </c>
      <c r="AU104" s="259" t="s">
        <v>81</v>
      </c>
      <c r="AV104" s="258" t="s">
        <v>77</v>
      </c>
      <c r="AW104" s="258" t="s">
        <v>36</v>
      </c>
      <c r="AX104" s="258" t="s">
        <v>73</v>
      </c>
      <c r="AY104" s="259" t="s">
        <v>160</v>
      </c>
    </row>
    <row r="105" spans="2:65" s="258" customFormat="1">
      <c r="B105" s="257"/>
      <c r="D105" s="254" t="s">
        <v>171</v>
      </c>
      <c r="E105" s="259" t="s">
        <v>5</v>
      </c>
      <c r="F105" s="260" t="s">
        <v>173</v>
      </c>
      <c r="H105" s="259" t="s">
        <v>5</v>
      </c>
      <c r="I105" s="9"/>
      <c r="L105" s="257"/>
      <c r="M105" s="261"/>
      <c r="N105" s="262"/>
      <c r="O105" s="262"/>
      <c r="P105" s="262"/>
      <c r="Q105" s="262"/>
      <c r="R105" s="262"/>
      <c r="S105" s="262"/>
      <c r="T105" s="263"/>
      <c r="AT105" s="259" t="s">
        <v>171</v>
      </c>
      <c r="AU105" s="259" t="s">
        <v>81</v>
      </c>
      <c r="AV105" s="258" t="s">
        <v>77</v>
      </c>
      <c r="AW105" s="258" t="s">
        <v>36</v>
      </c>
      <c r="AX105" s="258" t="s">
        <v>73</v>
      </c>
      <c r="AY105" s="259" t="s">
        <v>160</v>
      </c>
    </row>
    <row r="106" spans="2:65" s="265" customFormat="1">
      <c r="B106" s="264"/>
      <c r="D106" s="254" t="s">
        <v>171</v>
      </c>
      <c r="E106" s="266" t="s">
        <v>5</v>
      </c>
      <c r="F106" s="267" t="s">
        <v>182</v>
      </c>
      <c r="H106" s="268">
        <v>8.0749999999999993</v>
      </c>
      <c r="I106" s="10"/>
      <c r="L106" s="264"/>
      <c r="M106" s="269"/>
      <c r="N106" s="270"/>
      <c r="O106" s="270"/>
      <c r="P106" s="270"/>
      <c r="Q106" s="270"/>
      <c r="R106" s="270"/>
      <c r="S106" s="270"/>
      <c r="T106" s="271"/>
      <c r="AT106" s="266" t="s">
        <v>171</v>
      </c>
      <c r="AU106" s="266" t="s">
        <v>81</v>
      </c>
      <c r="AV106" s="265" t="s">
        <v>81</v>
      </c>
      <c r="AW106" s="265" t="s">
        <v>36</v>
      </c>
      <c r="AX106" s="265" t="s">
        <v>73</v>
      </c>
      <c r="AY106" s="266" t="s">
        <v>160</v>
      </c>
    </row>
    <row r="107" spans="2:65" s="265" customFormat="1">
      <c r="B107" s="264"/>
      <c r="D107" s="254" t="s">
        <v>171</v>
      </c>
      <c r="E107" s="266" t="s">
        <v>5</v>
      </c>
      <c r="F107" s="267" t="s">
        <v>183</v>
      </c>
      <c r="H107" s="268">
        <v>4.16</v>
      </c>
      <c r="I107" s="10"/>
      <c r="L107" s="264"/>
      <c r="M107" s="269"/>
      <c r="N107" s="270"/>
      <c r="O107" s="270"/>
      <c r="P107" s="270"/>
      <c r="Q107" s="270"/>
      <c r="R107" s="270"/>
      <c r="S107" s="270"/>
      <c r="T107" s="271"/>
      <c r="AT107" s="266" t="s">
        <v>171</v>
      </c>
      <c r="AU107" s="266" t="s">
        <v>81</v>
      </c>
      <c r="AV107" s="265" t="s">
        <v>81</v>
      </c>
      <c r="AW107" s="265" t="s">
        <v>36</v>
      </c>
      <c r="AX107" s="265" t="s">
        <v>73</v>
      </c>
      <c r="AY107" s="266" t="s">
        <v>160</v>
      </c>
    </row>
    <row r="108" spans="2:65" s="273" customFormat="1">
      <c r="B108" s="272"/>
      <c r="D108" s="254" t="s">
        <v>171</v>
      </c>
      <c r="E108" s="274" t="s">
        <v>5</v>
      </c>
      <c r="F108" s="275" t="s">
        <v>176</v>
      </c>
      <c r="H108" s="276">
        <v>12.234999999999999</v>
      </c>
      <c r="I108" s="11"/>
      <c r="L108" s="272"/>
      <c r="M108" s="277"/>
      <c r="N108" s="278"/>
      <c r="O108" s="278"/>
      <c r="P108" s="278"/>
      <c r="Q108" s="278"/>
      <c r="R108" s="278"/>
      <c r="S108" s="278"/>
      <c r="T108" s="279"/>
      <c r="AT108" s="274" t="s">
        <v>171</v>
      </c>
      <c r="AU108" s="274" t="s">
        <v>81</v>
      </c>
      <c r="AV108" s="273" t="s">
        <v>167</v>
      </c>
      <c r="AW108" s="273" t="s">
        <v>36</v>
      </c>
      <c r="AX108" s="273" t="s">
        <v>77</v>
      </c>
      <c r="AY108" s="274" t="s">
        <v>160</v>
      </c>
    </row>
    <row r="109" spans="2:65" s="118" customFormat="1" ht="38.25" customHeight="1">
      <c r="B109" s="113"/>
      <c r="C109" s="243" t="s">
        <v>184</v>
      </c>
      <c r="D109" s="243" t="s">
        <v>162</v>
      </c>
      <c r="E109" s="244" t="s">
        <v>185</v>
      </c>
      <c r="F109" s="245" t="s">
        <v>186</v>
      </c>
      <c r="G109" s="246" t="s">
        <v>187</v>
      </c>
      <c r="H109" s="247">
        <v>9.5</v>
      </c>
      <c r="I109" s="8"/>
      <c r="J109" s="248">
        <f>ROUND(I109*H109,2)</f>
        <v>0</v>
      </c>
      <c r="K109" s="245" t="s">
        <v>188</v>
      </c>
      <c r="L109" s="113"/>
      <c r="M109" s="249" t="s">
        <v>5</v>
      </c>
      <c r="N109" s="250" t="s">
        <v>44</v>
      </c>
      <c r="O109" s="114"/>
      <c r="P109" s="251">
        <f>O109*H109</f>
        <v>0</v>
      </c>
      <c r="Q109" s="251">
        <v>0</v>
      </c>
      <c r="R109" s="251">
        <f>Q109*H109</f>
        <v>0</v>
      </c>
      <c r="S109" s="251">
        <v>0.28999999999999998</v>
      </c>
      <c r="T109" s="252">
        <f>S109*H109</f>
        <v>2.7549999999999999</v>
      </c>
      <c r="AR109" s="97" t="s">
        <v>167</v>
      </c>
      <c r="AT109" s="97" t="s">
        <v>162</v>
      </c>
      <c r="AU109" s="97" t="s">
        <v>81</v>
      </c>
      <c r="AY109" s="97" t="s">
        <v>160</v>
      </c>
      <c r="BE109" s="253">
        <f>IF(N109="základní",J109,0)</f>
        <v>0</v>
      </c>
      <c r="BF109" s="253">
        <f>IF(N109="snížená",J109,0)</f>
        <v>0</v>
      </c>
      <c r="BG109" s="253">
        <f>IF(N109="zákl. přenesená",J109,0)</f>
        <v>0</v>
      </c>
      <c r="BH109" s="253">
        <f>IF(N109="sníž. přenesená",J109,0)</f>
        <v>0</v>
      </c>
      <c r="BI109" s="253">
        <f>IF(N109="nulová",J109,0)</f>
        <v>0</v>
      </c>
      <c r="BJ109" s="97" t="s">
        <v>77</v>
      </c>
      <c r="BK109" s="253">
        <f>ROUND(I109*H109,2)</f>
        <v>0</v>
      </c>
      <c r="BL109" s="97" t="s">
        <v>167</v>
      </c>
      <c r="BM109" s="97" t="s">
        <v>189</v>
      </c>
    </row>
    <row r="110" spans="2:65" s="265" customFormat="1">
      <c r="B110" s="264"/>
      <c r="D110" s="254" t="s">
        <v>171</v>
      </c>
      <c r="E110" s="266" t="s">
        <v>5</v>
      </c>
      <c r="F110" s="267" t="s">
        <v>190</v>
      </c>
      <c r="H110" s="268">
        <v>9.5</v>
      </c>
      <c r="I110" s="10"/>
      <c r="L110" s="264"/>
      <c r="M110" s="269"/>
      <c r="N110" s="270"/>
      <c r="O110" s="270"/>
      <c r="P110" s="270"/>
      <c r="Q110" s="270"/>
      <c r="R110" s="270"/>
      <c r="S110" s="270"/>
      <c r="T110" s="271"/>
      <c r="AT110" s="266" t="s">
        <v>171</v>
      </c>
      <c r="AU110" s="266" t="s">
        <v>81</v>
      </c>
      <c r="AV110" s="265" t="s">
        <v>81</v>
      </c>
      <c r="AW110" s="265" t="s">
        <v>36</v>
      </c>
      <c r="AX110" s="265" t="s">
        <v>77</v>
      </c>
      <c r="AY110" s="266" t="s">
        <v>160</v>
      </c>
    </row>
    <row r="111" spans="2:65" s="118" customFormat="1" ht="25.5" customHeight="1">
      <c r="B111" s="113"/>
      <c r="C111" s="243" t="s">
        <v>167</v>
      </c>
      <c r="D111" s="243" t="s">
        <v>162</v>
      </c>
      <c r="E111" s="244" t="s">
        <v>191</v>
      </c>
      <c r="F111" s="245" t="s">
        <v>192</v>
      </c>
      <c r="G111" s="246" t="s">
        <v>193</v>
      </c>
      <c r="H111" s="247">
        <v>10</v>
      </c>
      <c r="I111" s="8"/>
      <c r="J111" s="248">
        <f>ROUND(I111*H111,2)</f>
        <v>0</v>
      </c>
      <c r="K111" s="245" t="s">
        <v>166</v>
      </c>
      <c r="L111" s="113"/>
      <c r="M111" s="249" t="s">
        <v>5</v>
      </c>
      <c r="N111" s="250" t="s">
        <v>44</v>
      </c>
      <c r="O111" s="114"/>
      <c r="P111" s="251">
        <f>O111*H111</f>
        <v>0</v>
      </c>
      <c r="Q111" s="251">
        <v>0</v>
      </c>
      <c r="R111" s="251">
        <f>Q111*H111</f>
        <v>0</v>
      </c>
      <c r="S111" s="251">
        <v>0</v>
      </c>
      <c r="T111" s="252">
        <f>S111*H111</f>
        <v>0</v>
      </c>
      <c r="AR111" s="97" t="s">
        <v>167</v>
      </c>
      <c r="AT111" s="97" t="s">
        <v>162</v>
      </c>
      <c r="AU111" s="97" t="s">
        <v>81</v>
      </c>
      <c r="AY111" s="97" t="s">
        <v>160</v>
      </c>
      <c r="BE111" s="253">
        <f>IF(N111="základní",J111,0)</f>
        <v>0</v>
      </c>
      <c r="BF111" s="253">
        <f>IF(N111="snížená",J111,0)</f>
        <v>0</v>
      </c>
      <c r="BG111" s="253">
        <f>IF(N111="zákl. přenesená",J111,0)</f>
        <v>0</v>
      </c>
      <c r="BH111" s="253">
        <f>IF(N111="sníž. přenesená",J111,0)</f>
        <v>0</v>
      </c>
      <c r="BI111" s="253">
        <f>IF(N111="nulová",J111,0)</f>
        <v>0</v>
      </c>
      <c r="BJ111" s="97" t="s">
        <v>77</v>
      </c>
      <c r="BK111" s="253">
        <f>ROUND(I111*H111,2)</f>
        <v>0</v>
      </c>
      <c r="BL111" s="97" t="s">
        <v>167</v>
      </c>
      <c r="BM111" s="97" t="s">
        <v>194</v>
      </c>
    </row>
    <row r="112" spans="2:65" s="118" customFormat="1" ht="27">
      <c r="B112" s="113"/>
      <c r="D112" s="254" t="s">
        <v>169</v>
      </c>
      <c r="F112" s="255" t="s">
        <v>195</v>
      </c>
      <c r="I112" s="6"/>
      <c r="L112" s="113"/>
      <c r="M112" s="256"/>
      <c r="N112" s="114"/>
      <c r="O112" s="114"/>
      <c r="P112" s="114"/>
      <c r="Q112" s="114"/>
      <c r="R112" s="114"/>
      <c r="S112" s="114"/>
      <c r="T112" s="144"/>
      <c r="AT112" s="97" t="s">
        <v>169</v>
      </c>
      <c r="AU112" s="97" t="s">
        <v>81</v>
      </c>
    </row>
    <row r="113" spans="2:65" s="265" customFormat="1">
      <c r="B113" s="264"/>
      <c r="D113" s="254" t="s">
        <v>171</v>
      </c>
      <c r="E113" s="266" t="s">
        <v>5</v>
      </c>
      <c r="F113" s="267" t="s">
        <v>196</v>
      </c>
      <c r="H113" s="268">
        <v>10</v>
      </c>
      <c r="I113" s="10"/>
      <c r="L113" s="264"/>
      <c r="M113" s="269"/>
      <c r="N113" s="270"/>
      <c r="O113" s="270"/>
      <c r="P113" s="270"/>
      <c r="Q113" s="270"/>
      <c r="R113" s="270"/>
      <c r="S113" s="270"/>
      <c r="T113" s="271"/>
      <c r="AT113" s="266" t="s">
        <v>171</v>
      </c>
      <c r="AU113" s="266" t="s">
        <v>81</v>
      </c>
      <c r="AV113" s="265" t="s">
        <v>81</v>
      </c>
      <c r="AW113" s="265" t="s">
        <v>36</v>
      </c>
      <c r="AX113" s="265" t="s">
        <v>77</v>
      </c>
      <c r="AY113" s="266" t="s">
        <v>160</v>
      </c>
    </row>
    <row r="114" spans="2:65" s="118" customFormat="1" ht="63.75" customHeight="1">
      <c r="B114" s="113"/>
      <c r="C114" s="243" t="s">
        <v>104</v>
      </c>
      <c r="D114" s="243" t="s">
        <v>162</v>
      </c>
      <c r="E114" s="244" t="s">
        <v>197</v>
      </c>
      <c r="F114" s="245" t="s">
        <v>198</v>
      </c>
      <c r="G114" s="246" t="s">
        <v>187</v>
      </c>
      <c r="H114" s="247">
        <v>1.1000000000000001</v>
      </c>
      <c r="I114" s="8"/>
      <c r="J114" s="248">
        <f>ROUND(I114*H114,2)</f>
        <v>0</v>
      </c>
      <c r="K114" s="245" t="s">
        <v>166</v>
      </c>
      <c r="L114" s="113"/>
      <c r="M114" s="249" t="s">
        <v>5</v>
      </c>
      <c r="N114" s="250" t="s">
        <v>44</v>
      </c>
      <c r="O114" s="114"/>
      <c r="P114" s="251">
        <f>O114*H114</f>
        <v>0</v>
      </c>
      <c r="Q114" s="251">
        <v>1.269E-2</v>
      </c>
      <c r="R114" s="251">
        <f>Q114*H114</f>
        <v>1.3959000000000001E-2</v>
      </c>
      <c r="S114" s="251">
        <v>0</v>
      </c>
      <c r="T114" s="252">
        <f>S114*H114</f>
        <v>0</v>
      </c>
      <c r="AR114" s="97" t="s">
        <v>167</v>
      </c>
      <c r="AT114" s="97" t="s">
        <v>162</v>
      </c>
      <c r="AU114" s="97" t="s">
        <v>81</v>
      </c>
      <c r="AY114" s="97" t="s">
        <v>160</v>
      </c>
      <c r="BE114" s="253">
        <f>IF(N114="základní",J114,0)</f>
        <v>0</v>
      </c>
      <c r="BF114" s="253">
        <f>IF(N114="snížená",J114,0)</f>
        <v>0</v>
      </c>
      <c r="BG114" s="253">
        <f>IF(N114="zákl. přenesená",J114,0)</f>
        <v>0</v>
      </c>
      <c r="BH114" s="253">
        <f>IF(N114="sníž. přenesená",J114,0)</f>
        <v>0</v>
      </c>
      <c r="BI114" s="253">
        <f>IF(N114="nulová",J114,0)</f>
        <v>0</v>
      </c>
      <c r="BJ114" s="97" t="s">
        <v>77</v>
      </c>
      <c r="BK114" s="253">
        <f>ROUND(I114*H114,2)</f>
        <v>0</v>
      </c>
      <c r="BL114" s="97" t="s">
        <v>167</v>
      </c>
      <c r="BM114" s="97" t="s">
        <v>199</v>
      </c>
    </row>
    <row r="115" spans="2:65" s="258" customFormat="1">
      <c r="B115" s="257"/>
      <c r="D115" s="254" t="s">
        <v>171</v>
      </c>
      <c r="E115" s="259" t="s">
        <v>5</v>
      </c>
      <c r="F115" s="260" t="s">
        <v>200</v>
      </c>
      <c r="H115" s="259" t="s">
        <v>5</v>
      </c>
      <c r="I115" s="9"/>
      <c r="L115" s="257"/>
      <c r="M115" s="261"/>
      <c r="N115" s="262"/>
      <c r="O115" s="262"/>
      <c r="P115" s="262"/>
      <c r="Q115" s="262"/>
      <c r="R115" s="262"/>
      <c r="S115" s="262"/>
      <c r="T115" s="263"/>
      <c r="AT115" s="259" t="s">
        <v>171</v>
      </c>
      <c r="AU115" s="259" t="s">
        <v>81</v>
      </c>
      <c r="AV115" s="258" t="s">
        <v>77</v>
      </c>
      <c r="AW115" s="258" t="s">
        <v>36</v>
      </c>
      <c r="AX115" s="258" t="s">
        <v>73</v>
      </c>
      <c r="AY115" s="259" t="s">
        <v>160</v>
      </c>
    </row>
    <row r="116" spans="2:65" s="265" customFormat="1">
      <c r="B116" s="264"/>
      <c r="D116" s="254" t="s">
        <v>171</v>
      </c>
      <c r="E116" s="266" t="s">
        <v>5</v>
      </c>
      <c r="F116" s="267" t="s">
        <v>201</v>
      </c>
      <c r="H116" s="268">
        <v>1.1000000000000001</v>
      </c>
      <c r="I116" s="10"/>
      <c r="L116" s="264"/>
      <c r="M116" s="269"/>
      <c r="N116" s="270"/>
      <c r="O116" s="270"/>
      <c r="P116" s="270"/>
      <c r="Q116" s="270"/>
      <c r="R116" s="270"/>
      <c r="S116" s="270"/>
      <c r="T116" s="271"/>
      <c r="AT116" s="266" t="s">
        <v>171</v>
      </c>
      <c r="AU116" s="266" t="s">
        <v>81</v>
      </c>
      <c r="AV116" s="265" t="s">
        <v>81</v>
      </c>
      <c r="AW116" s="265" t="s">
        <v>36</v>
      </c>
      <c r="AX116" s="265" t="s">
        <v>77</v>
      </c>
      <c r="AY116" s="266" t="s">
        <v>160</v>
      </c>
    </row>
    <row r="117" spans="2:65" s="118" customFormat="1" ht="63.75" customHeight="1">
      <c r="B117" s="113"/>
      <c r="C117" s="243" t="s">
        <v>202</v>
      </c>
      <c r="D117" s="243" t="s">
        <v>162</v>
      </c>
      <c r="E117" s="244" t="s">
        <v>203</v>
      </c>
      <c r="F117" s="245" t="s">
        <v>204</v>
      </c>
      <c r="G117" s="246" t="s">
        <v>187</v>
      </c>
      <c r="H117" s="247">
        <v>2.2000000000000002</v>
      </c>
      <c r="I117" s="8"/>
      <c r="J117" s="248">
        <f>ROUND(I117*H117,2)</f>
        <v>0</v>
      </c>
      <c r="K117" s="245" t="s">
        <v>166</v>
      </c>
      <c r="L117" s="113"/>
      <c r="M117" s="249" t="s">
        <v>5</v>
      </c>
      <c r="N117" s="250" t="s">
        <v>44</v>
      </c>
      <c r="O117" s="114"/>
      <c r="P117" s="251">
        <f>O117*H117</f>
        <v>0</v>
      </c>
      <c r="Q117" s="251">
        <v>3.6900000000000002E-2</v>
      </c>
      <c r="R117" s="251">
        <f>Q117*H117</f>
        <v>8.1180000000000016E-2</v>
      </c>
      <c r="S117" s="251">
        <v>0</v>
      </c>
      <c r="T117" s="252">
        <f>S117*H117</f>
        <v>0</v>
      </c>
      <c r="AR117" s="97" t="s">
        <v>167</v>
      </c>
      <c r="AT117" s="97" t="s">
        <v>162</v>
      </c>
      <c r="AU117" s="97" t="s">
        <v>81</v>
      </c>
      <c r="AY117" s="97" t="s">
        <v>160</v>
      </c>
      <c r="BE117" s="253">
        <f>IF(N117="základní",J117,0)</f>
        <v>0</v>
      </c>
      <c r="BF117" s="253">
        <f>IF(N117="snížená",J117,0)</f>
        <v>0</v>
      </c>
      <c r="BG117" s="253">
        <f>IF(N117="zákl. přenesená",J117,0)</f>
        <v>0</v>
      </c>
      <c r="BH117" s="253">
        <f>IF(N117="sníž. přenesená",J117,0)</f>
        <v>0</v>
      </c>
      <c r="BI117" s="253">
        <f>IF(N117="nulová",J117,0)</f>
        <v>0</v>
      </c>
      <c r="BJ117" s="97" t="s">
        <v>77</v>
      </c>
      <c r="BK117" s="253">
        <f>ROUND(I117*H117,2)</f>
        <v>0</v>
      </c>
      <c r="BL117" s="97" t="s">
        <v>167</v>
      </c>
      <c r="BM117" s="97" t="s">
        <v>205</v>
      </c>
    </row>
    <row r="118" spans="2:65" s="258" customFormat="1">
      <c r="B118" s="257"/>
      <c r="D118" s="254" t="s">
        <v>171</v>
      </c>
      <c r="E118" s="259" t="s">
        <v>5</v>
      </c>
      <c r="F118" s="260" t="s">
        <v>200</v>
      </c>
      <c r="H118" s="259" t="s">
        <v>5</v>
      </c>
      <c r="I118" s="9"/>
      <c r="L118" s="257"/>
      <c r="M118" s="261"/>
      <c r="N118" s="262"/>
      <c r="O118" s="262"/>
      <c r="P118" s="262"/>
      <c r="Q118" s="262"/>
      <c r="R118" s="262"/>
      <c r="S118" s="262"/>
      <c r="T118" s="263"/>
      <c r="AT118" s="259" t="s">
        <v>171</v>
      </c>
      <c r="AU118" s="259" t="s">
        <v>81</v>
      </c>
      <c r="AV118" s="258" t="s">
        <v>77</v>
      </c>
      <c r="AW118" s="258" t="s">
        <v>36</v>
      </c>
      <c r="AX118" s="258" t="s">
        <v>73</v>
      </c>
      <c r="AY118" s="259" t="s">
        <v>160</v>
      </c>
    </row>
    <row r="119" spans="2:65" s="265" customFormat="1">
      <c r="B119" s="264"/>
      <c r="D119" s="254" t="s">
        <v>171</v>
      </c>
      <c r="E119" s="266" t="s">
        <v>5</v>
      </c>
      <c r="F119" s="267" t="s">
        <v>206</v>
      </c>
      <c r="H119" s="268">
        <v>2.2000000000000002</v>
      </c>
      <c r="I119" s="10"/>
      <c r="L119" s="264"/>
      <c r="M119" s="269"/>
      <c r="N119" s="270"/>
      <c r="O119" s="270"/>
      <c r="P119" s="270"/>
      <c r="Q119" s="270"/>
      <c r="R119" s="270"/>
      <c r="S119" s="270"/>
      <c r="T119" s="271"/>
      <c r="AT119" s="266" t="s">
        <v>171</v>
      </c>
      <c r="AU119" s="266" t="s">
        <v>81</v>
      </c>
      <c r="AV119" s="265" t="s">
        <v>81</v>
      </c>
      <c r="AW119" s="265" t="s">
        <v>36</v>
      </c>
      <c r="AX119" s="265" t="s">
        <v>77</v>
      </c>
      <c r="AY119" s="266" t="s">
        <v>160</v>
      </c>
    </row>
    <row r="120" spans="2:65" s="118" customFormat="1" ht="38.25" customHeight="1">
      <c r="B120" s="113"/>
      <c r="C120" s="243" t="s">
        <v>207</v>
      </c>
      <c r="D120" s="243" t="s">
        <v>162</v>
      </c>
      <c r="E120" s="244" t="s">
        <v>208</v>
      </c>
      <c r="F120" s="245" t="s">
        <v>209</v>
      </c>
      <c r="G120" s="246" t="s">
        <v>210</v>
      </c>
      <c r="H120" s="247">
        <v>0.95</v>
      </c>
      <c r="I120" s="8"/>
      <c r="J120" s="248">
        <f>ROUND(I120*H120,2)</f>
        <v>0</v>
      </c>
      <c r="K120" s="245" t="s">
        <v>188</v>
      </c>
      <c r="L120" s="113"/>
      <c r="M120" s="249" t="s">
        <v>5</v>
      </c>
      <c r="N120" s="250" t="s">
        <v>44</v>
      </c>
      <c r="O120" s="114"/>
      <c r="P120" s="251">
        <f>O120*H120</f>
        <v>0</v>
      </c>
      <c r="Q120" s="251">
        <v>0</v>
      </c>
      <c r="R120" s="251">
        <f>Q120*H120</f>
        <v>0</v>
      </c>
      <c r="S120" s="251">
        <v>0</v>
      </c>
      <c r="T120" s="252">
        <f>S120*H120</f>
        <v>0</v>
      </c>
      <c r="AR120" s="97" t="s">
        <v>167</v>
      </c>
      <c r="AT120" s="97" t="s">
        <v>162</v>
      </c>
      <c r="AU120" s="97" t="s">
        <v>81</v>
      </c>
      <c r="AY120" s="97" t="s">
        <v>160</v>
      </c>
      <c r="BE120" s="253">
        <f>IF(N120="základní",J120,0)</f>
        <v>0</v>
      </c>
      <c r="BF120" s="253">
        <f>IF(N120="snížená",J120,0)</f>
        <v>0</v>
      </c>
      <c r="BG120" s="253">
        <f>IF(N120="zákl. přenesená",J120,0)</f>
        <v>0</v>
      </c>
      <c r="BH120" s="253">
        <f>IF(N120="sníž. přenesená",J120,0)</f>
        <v>0</v>
      </c>
      <c r="BI120" s="253">
        <f>IF(N120="nulová",J120,0)</f>
        <v>0</v>
      </c>
      <c r="BJ120" s="97" t="s">
        <v>77</v>
      </c>
      <c r="BK120" s="253">
        <f>ROUND(I120*H120,2)</f>
        <v>0</v>
      </c>
      <c r="BL120" s="97" t="s">
        <v>167</v>
      </c>
      <c r="BM120" s="97" t="s">
        <v>211</v>
      </c>
    </row>
    <row r="121" spans="2:65" s="265" customFormat="1">
      <c r="B121" s="264"/>
      <c r="D121" s="254" t="s">
        <v>171</v>
      </c>
      <c r="E121" s="266" t="s">
        <v>5</v>
      </c>
      <c r="F121" s="267" t="s">
        <v>212</v>
      </c>
      <c r="H121" s="268">
        <v>0.95</v>
      </c>
      <c r="I121" s="10"/>
      <c r="L121" s="264"/>
      <c r="M121" s="269"/>
      <c r="N121" s="270"/>
      <c r="O121" s="270"/>
      <c r="P121" s="270"/>
      <c r="Q121" s="270"/>
      <c r="R121" s="270"/>
      <c r="S121" s="270"/>
      <c r="T121" s="271"/>
      <c r="AT121" s="266" t="s">
        <v>171</v>
      </c>
      <c r="AU121" s="266" t="s">
        <v>81</v>
      </c>
      <c r="AV121" s="265" t="s">
        <v>81</v>
      </c>
      <c r="AW121" s="265" t="s">
        <v>36</v>
      </c>
      <c r="AX121" s="265" t="s">
        <v>77</v>
      </c>
      <c r="AY121" s="266" t="s">
        <v>160</v>
      </c>
    </row>
    <row r="122" spans="2:65" s="118" customFormat="1" ht="25.5" customHeight="1">
      <c r="B122" s="113"/>
      <c r="C122" s="243" t="s">
        <v>213</v>
      </c>
      <c r="D122" s="243" t="s">
        <v>162</v>
      </c>
      <c r="E122" s="244" t="s">
        <v>214</v>
      </c>
      <c r="F122" s="245" t="s">
        <v>215</v>
      </c>
      <c r="G122" s="246" t="s">
        <v>210</v>
      </c>
      <c r="H122" s="247">
        <v>6.2039999999999997</v>
      </c>
      <c r="I122" s="8"/>
      <c r="J122" s="248">
        <f>ROUND(I122*H122,2)</f>
        <v>0</v>
      </c>
      <c r="K122" s="245" t="s">
        <v>166</v>
      </c>
      <c r="L122" s="113"/>
      <c r="M122" s="249" t="s">
        <v>5</v>
      </c>
      <c r="N122" s="250" t="s">
        <v>44</v>
      </c>
      <c r="O122" s="114"/>
      <c r="P122" s="251">
        <f>O122*H122</f>
        <v>0</v>
      </c>
      <c r="Q122" s="251">
        <v>0</v>
      </c>
      <c r="R122" s="251">
        <f>Q122*H122</f>
        <v>0</v>
      </c>
      <c r="S122" s="251">
        <v>0</v>
      </c>
      <c r="T122" s="252">
        <f>S122*H122</f>
        <v>0</v>
      </c>
      <c r="AR122" s="97" t="s">
        <v>167</v>
      </c>
      <c r="AT122" s="97" t="s">
        <v>162</v>
      </c>
      <c r="AU122" s="97" t="s">
        <v>81</v>
      </c>
      <c r="AY122" s="97" t="s">
        <v>160</v>
      </c>
      <c r="BE122" s="253">
        <f>IF(N122="základní",J122,0)</f>
        <v>0</v>
      </c>
      <c r="BF122" s="253">
        <f>IF(N122="snížená",J122,0)</f>
        <v>0</v>
      </c>
      <c r="BG122" s="253">
        <f>IF(N122="zákl. přenesená",J122,0)</f>
        <v>0</v>
      </c>
      <c r="BH122" s="253">
        <f>IF(N122="sníž. přenesená",J122,0)</f>
        <v>0</v>
      </c>
      <c r="BI122" s="253">
        <f>IF(N122="nulová",J122,0)</f>
        <v>0</v>
      </c>
      <c r="BJ122" s="97" t="s">
        <v>77</v>
      </c>
      <c r="BK122" s="253">
        <f>ROUND(I122*H122,2)</f>
        <v>0</v>
      </c>
      <c r="BL122" s="97" t="s">
        <v>167</v>
      </c>
      <c r="BM122" s="97" t="s">
        <v>216</v>
      </c>
    </row>
    <row r="123" spans="2:65" s="265" customFormat="1">
      <c r="B123" s="264"/>
      <c r="D123" s="254" t="s">
        <v>171</v>
      </c>
      <c r="E123" s="266" t="s">
        <v>5</v>
      </c>
      <c r="F123" s="267" t="s">
        <v>217</v>
      </c>
      <c r="H123" s="268">
        <v>6.2039999999999997</v>
      </c>
      <c r="I123" s="10"/>
      <c r="L123" s="264"/>
      <c r="M123" s="269"/>
      <c r="N123" s="270"/>
      <c r="O123" s="270"/>
      <c r="P123" s="270"/>
      <c r="Q123" s="270"/>
      <c r="R123" s="270"/>
      <c r="S123" s="270"/>
      <c r="T123" s="271"/>
      <c r="AT123" s="266" t="s">
        <v>171</v>
      </c>
      <c r="AU123" s="266" t="s">
        <v>81</v>
      </c>
      <c r="AV123" s="265" t="s">
        <v>81</v>
      </c>
      <c r="AW123" s="265" t="s">
        <v>36</v>
      </c>
      <c r="AX123" s="265" t="s">
        <v>77</v>
      </c>
      <c r="AY123" s="266" t="s">
        <v>160</v>
      </c>
    </row>
    <row r="124" spans="2:65" s="118" customFormat="1" ht="38.25" customHeight="1">
      <c r="B124" s="113"/>
      <c r="C124" s="243" t="s">
        <v>218</v>
      </c>
      <c r="D124" s="243" t="s">
        <v>162</v>
      </c>
      <c r="E124" s="244" t="s">
        <v>219</v>
      </c>
      <c r="F124" s="245" t="s">
        <v>220</v>
      </c>
      <c r="G124" s="246" t="s">
        <v>210</v>
      </c>
      <c r="H124" s="247">
        <v>7.9859999999999998</v>
      </c>
      <c r="I124" s="8"/>
      <c r="J124" s="248">
        <f>ROUND(I124*H124,2)</f>
        <v>0</v>
      </c>
      <c r="K124" s="245" t="s">
        <v>188</v>
      </c>
      <c r="L124" s="113"/>
      <c r="M124" s="249" t="s">
        <v>5</v>
      </c>
      <c r="N124" s="250" t="s">
        <v>44</v>
      </c>
      <c r="O124" s="114"/>
      <c r="P124" s="251">
        <f>O124*H124</f>
        <v>0</v>
      </c>
      <c r="Q124" s="251">
        <v>0</v>
      </c>
      <c r="R124" s="251">
        <f>Q124*H124</f>
        <v>0</v>
      </c>
      <c r="S124" s="251">
        <v>0</v>
      </c>
      <c r="T124" s="252">
        <f>S124*H124</f>
        <v>0</v>
      </c>
      <c r="AR124" s="97" t="s">
        <v>167</v>
      </c>
      <c r="AT124" s="97" t="s">
        <v>162</v>
      </c>
      <c r="AU124" s="97" t="s">
        <v>81</v>
      </c>
      <c r="AY124" s="97" t="s">
        <v>160</v>
      </c>
      <c r="BE124" s="253">
        <f>IF(N124="základní",J124,0)</f>
        <v>0</v>
      </c>
      <c r="BF124" s="253">
        <f>IF(N124="snížená",J124,0)</f>
        <v>0</v>
      </c>
      <c r="BG124" s="253">
        <f>IF(N124="zákl. přenesená",J124,0)</f>
        <v>0</v>
      </c>
      <c r="BH124" s="253">
        <f>IF(N124="sníž. přenesená",J124,0)</f>
        <v>0</v>
      </c>
      <c r="BI124" s="253">
        <f>IF(N124="nulová",J124,0)</f>
        <v>0</v>
      </c>
      <c r="BJ124" s="97" t="s">
        <v>77</v>
      </c>
      <c r="BK124" s="253">
        <f>ROUND(I124*H124,2)</f>
        <v>0</v>
      </c>
      <c r="BL124" s="97" t="s">
        <v>167</v>
      </c>
      <c r="BM124" s="97" t="s">
        <v>221</v>
      </c>
    </row>
    <row r="125" spans="2:65" s="258" customFormat="1">
      <c r="B125" s="257"/>
      <c r="D125" s="254" t="s">
        <v>171</v>
      </c>
      <c r="E125" s="259" t="s">
        <v>5</v>
      </c>
      <c r="F125" s="260" t="s">
        <v>172</v>
      </c>
      <c r="H125" s="259" t="s">
        <v>5</v>
      </c>
      <c r="I125" s="9"/>
      <c r="L125" s="257"/>
      <c r="M125" s="261"/>
      <c r="N125" s="262"/>
      <c r="O125" s="262"/>
      <c r="P125" s="262"/>
      <c r="Q125" s="262"/>
      <c r="R125" s="262"/>
      <c r="S125" s="262"/>
      <c r="T125" s="263"/>
      <c r="AT125" s="259" t="s">
        <v>171</v>
      </c>
      <c r="AU125" s="259" t="s">
        <v>81</v>
      </c>
      <c r="AV125" s="258" t="s">
        <v>77</v>
      </c>
      <c r="AW125" s="258" t="s">
        <v>36</v>
      </c>
      <c r="AX125" s="258" t="s">
        <v>73</v>
      </c>
      <c r="AY125" s="259" t="s">
        <v>160</v>
      </c>
    </row>
    <row r="126" spans="2:65" s="258" customFormat="1">
      <c r="B126" s="257"/>
      <c r="D126" s="254" t="s">
        <v>171</v>
      </c>
      <c r="E126" s="259" t="s">
        <v>5</v>
      </c>
      <c r="F126" s="260" t="s">
        <v>222</v>
      </c>
      <c r="H126" s="259" t="s">
        <v>5</v>
      </c>
      <c r="I126" s="9"/>
      <c r="L126" s="257"/>
      <c r="M126" s="261"/>
      <c r="N126" s="262"/>
      <c r="O126" s="262"/>
      <c r="P126" s="262"/>
      <c r="Q126" s="262"/>
      <c r="R126" s="262"/>
      <c r="S126" s="262"/>
      <c r="T126" s="263"/>
      <c r="AT126" s="259" t="s">
        <v>171</v>
      </c>
      <c r="AU126" s="259" t="s">
        <v>81</v>
      </c>
      <c r="AV126" s="258" t="s">
        <v>77</v>
      </c>
      <c r="AW126" s="258" t="s">
        <v>36</v>
      </c>
      <c r="AX126" s="258" t="s">
        <v>73</v>
      </c>
      <c r="AY126" s="259" t="s">
        <v>160</v>
      </c>
    </row>
    <row r="127" spans="2:65" s="265" customFormat="1">
      <c r="B127" s="264"/>
      <c r="D127" s="254" t="s">
        <v>171</v>
      </c>
      <c r="E127" s="266" t="s">
        <v>5</v>
      </c>
      <c r="F127" s="267" t="s">
        <v>223</v>
      </c>
      <c r="H127" s="268">
        <v>7.9859999999999998</v>
      </c>
      <c r="I127" s="10"/>
      <c r="L127" s="264"/>
      <c r="M127" s="269"/>
      <c r="N127" s="270"/>
      <c r="O127" s="270"/>
      <c r="P127" s="270"/>
      <c r="Q127" s="270"/>
      <c r="R127" s="270"/>
      <c r="S127" s="270"/>
      <c r="T127" s="271"/>
      <c r="AT127" s="266" t="s">
        <v>171</v>
      </c>
      <c r="AU127" s="266" t="s">
        <v>81</v>
      </c>
      <c r="AV127" s="265" t="s">
        <v>81</v>
      </c>
      <c r="AW127" s="265" t="s">
        <v>36</v>
      </c>
      <c r="AX127" s="265" t="s">
        <v>77</v>
      </c>
      <c r="AY127" s="266" t="s">
        <v>160</v>
      </c>
    </row>
    <row r="128" spans="2:65" s="118" customFormat="1" ht="38.25" customHeight="1">
      <c r="B128" s="113"/>
      <c r="C128" s="243" t="s">
        <v>196</v>
      </c>
      <c r="D128" s="243" t="s">
        <v>162</v>
      </c>
      <c r="E128" s="244" t="s">
        <v>224</v>
      </c>
      <c r="F128" s="245" t="s">
        <v>225</v>
      </c>
      <c r="G128" s="246" t="s">
        <v>210</v>
      </c>
      <c r="H128" s="247">
        <v>19.388999999999999</v>
      </c>
      <c r="I128" s="8"/>
      <c r="J128" s="248">
        <f>ROUND(I128*H128,2)</f>
        <v>0</v>
      </c>
      <c r="K128" s="245" t="s">
        <v>188</v>
      </c>
      <c r="L128" s="113"/>
      <c r="M128" s="249" t="s">
        <v>5</v>
      </c>
      <c r="N128" s="250" t="s">
        <v>44</v>
      </c>
      <c r="O128" s="114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AR128" s="97" t="s">
        <v>167</v>
      </c>
      <c r="AT128" s="97" t="s">
        <v>162</v>
      </c>
      <c r="AU128" s="97" t="s">
        <v>81</v>
      </c>
      <c r="AY128" s="97" t="s">
        <v>160</v>
      </c>
      <c r="BE128" s="253">
        <f>IF(N128="základní",J128,0)</f>
        <v>0</v>
      </c>
      <c r="BF128" s="253">
        <f>IF(N128="snížená",J128,0)</f>
        <v>0</v>
      </c>
      <c r="BG128" s="253">
        <f>IF(N128="zákl. přenesená",J128,0)</f>
        <v>0</v>
      </c>
      <c r="BH128" s="253">
        <f>IF(N128="sníž. přenesená",J128,0)</f>
        <v>0</v>
      </c>
      <c r="BI128" s="253">
        <f>IF(N128="nulová",J128,0)</f>
        <v>0</v>
      </c>
      <c r="BJ128" s="97" t="s">
        <v>77</v>
      </c>
      <c r="BK128" s="253">
        <f>ROUND(I128*H128,2)</f>
        <v>0</v>
      </c>
      <c r="BL128" s="97" t="s">
        <v>167</v>
      </c>
      <c r="BM128" s="97" t="s">
        <v>226</v>
      </c>
    </row>
    <row r="129" spans="2:65" s="258" customFormat="1">
      <c r="B129" s="257"/>
      <c r="D129" s="254" t="s">
        <v>171</v>
      </c>
      <c r="E129" s="259" t="s">
        <v>5</v>
      </c>
      <c r="F129" s="260" t="s">
        <v>172</v>
      </c>
      <c r="H129" s="259" t="s">
        <v>5</v>
      </c>
      <c r="I129" s="9"/>
      <c r="L129" s="257"/>
      <c r="M129" s="261"/>
      <c r="N129" s="262"/>
      <c r="O129" s="262"/>
      <c r="P129" s="262"/>
      <c r="Q129" s="262"/>
      <c r="R129" s="262"/>
      <c r="S129" s="262"/>
      <c r="T129" s="263"/>
      <c r="AT129" s="259" t="s">
        <v>171</v>
      </c>
      <c r="AU129" s="259" t="s">
        <v>81</v>
      </c>
      <c r="AV129" s="258" t="s">
        <v>77</v>
      </c>
      <c r="AW129" s="258" t="s">
        <v>36</v>
      </c>
      <c r="AX129" s="258" t="s">
        <v>73</v>
      </c>
      <c r="AY129" s="259" t="s">
        <v>160</v>
      </c>
    </row>
    <row r="130" spans="2:65" s="258" customFormat="1">
      <c r="B130" s="257"/>
      <c r="D130" s="254" t="s">
        <v>171</v>
      </c>
      <c r="E130" s="259" t="s">
        <v>5</v>
      </c>
      <c r="F130" s="260" t="s">
        <v>222</v>
      </c>
      <c r="H130" s="259" t="s">
        <v>5</v>
      </c>
      <c r="I130" s="9"/>
      <c r="L130" s="257"/>
      <c r="M130" s="261"/>
      <c r="N130" s="262"/>
      <c r="O130" s="262"/>
      <c r="P130" s="262"/>
      <c r="Q130" s="262"/>
      <c r="R130" s="262"/>
      <c r="S130" s="262"/>
      <c r="T130" s="263"/>
      <c r="AT130" s="259" t="s">
        <v>171</v>
      </c>
      <c r="AU130" s="259" t="s">
        <v>81</v>
      </c>
      <c r="AV130" s="258" t="s">
        <v>77</v>
      </c>
      <c r="AW130" s="258" t="s">
        <v>36</v>
      </c>
      <c r="AX130" s="258" t="s">
        <v>73</v>
      </c>
      <c r="AY130" s="259" t="s">
        <v>160</v>
      </c>
    </row>
    <row r="131" spans="2:65" s="265" customFormat="1">
      <c r="B131" s="264"/>
      <c r="D131" s="254" t="s">
        <v>171</v>
      </c>
      <c r="E131" s="266" t="s">
        <v>5</v>
      </c>
      <c r="F131" s="267" t="s">
        <v>227</v>
      </c>
      <c r="H131" s="268">
        <v>24.63</v>
      </c>
      <c r="I131" s="10"/>
      <c r="L131" s="264"/>
      <c r="M131" s="269"/>
      <c r="N131" s="270"/>
      <c r="O131" s="270"/>
      <c r="P131" s="270"/>
      <c r="Q131" s="270"/>
      <c r="R131" s="270"/>
      <c r="S131" s="270"/>
      <c r="T131" s="271"/>
      <c r="AT131" s="266" t="s">
        <v>171</v>
      </c>
      <c r="AU131" s="266" t="s">
        <v>81</v>
      </c>
      <c r="AV131" s="265" t="s">
        <v>81</v>
      </c>
      <c r="AW131" s="265" t="s">
        <v>36</v>
      </c>
      <c r="AX131" s="265" t="s">
        <v>73</v>
      </c>
      <c r="AY131" s="266" t="s">
        <v>160</v>
      </c>
    </row>
    <row r="132" spans="2:65" s="265" customFormat="1">
      <c r="B132" s="264"/>
      <c r="D132" s="254" t="s">
        <v>171</v>
      </c>
      <c r="E132" s="266" t="s">
        <v>5</v>
      </c>
      <c r="F132" s="267" t="s">
        <v>228</v>
      </c>
      <c r="H132" s="268">
        <v>-7.9859999999999998</v>
      </c>
      <c r="I132" s="10"/>
      <c r="L132" s="264"/>
      <c r="M132" s="269"/>
      <c r="N132" s="270"/>
      <c r="O132" s="270"/>
      <c r="P132" s="270"/>
      <c r="Q132" s="270"/>
      <c r="R132" s="270"/>
      <c r="S132" s="270"/>
      <c r="T132" s="271"/>
      <c r="AT132" s="266" t="s">
        <v>171</v>
      </c>
      <c r="AU132" s="266" t="s">
        <v>81</v>
      </c>
      <c r="AV132" s="265" t="s">
        <v>81</v>
      </c>
      <c r="AW132" s="265" t="s">
        <v>36</v>
      </c>
      <c r="AX132" s="265" t="s">
        <v>73</v>
      </c>
      <c r="AY132" s="266" t="s">
        <v>160</v>
      </c>
    </row>
    <row r="133" spans="2:65" s="258" customFormat="1">
      <c r="B133" s="257"/>
      <c r="D133" s="254" t="s">
        <v>171</v>
      </c>
      <c r="E133" s="259" t="s">
        <v>5</v>
      </c>
      <c r="F133" s="260" t="s">
        <v>229</v>
      </c>
      <c r="H133" s="259" t="s">
        <v>5</v>
      </c>
      <c r="I133" s="9"/>
      <c r="L133" s="257"/>
      <c r="M133" s="261"/>
      <c r="N133" s="262"/>
      <c r="O133" s="262"/>
      <c r="P133" s="262"/>
      <c r="Q133" s="262"/>
      <c r="R133" s="262"/>
      <c r="S133" s="262"/>
      <c r="T133" s="263"/>
      <c r="AT133" s="259" t="s">
        <v>171</v>
      </c>
      <c r="AU133" s="259" t="s">
        <v>81</v>
      </c>
      <c r="AV133" s="258" t="s">
        <v>77</v>
      </c>
      <c r="AW133" s="258" t="s">
        <v>36</v>
      </c>
      <c r="AX133" s="258" t="s">
        <v>73</v>
      </c>
      <c r="AY133" s="259" t="s">
        <v>160</v>
      </c>
    </row>
    <row r="134" spans="2:65" s="265" customFormat="1">
      <c r="B134" s="264"/>
      <c r="D134" s="254" t="s">
        <v>171</v>
      </c>
      <c r="E134" s="266" t="s">
        <v>5</v>
      </c>
      <c r="F134" s="267" t="s">
        <v>230</v>
      </c>
      <c r="H134" s="268">
        <v>2.7450000000000001</v>
      </c>
      <c r="I134" s="10"/>
      <c r="L134" s="264"/>
      <c r="M134" s="269"/>
      <c r="N134" s="270"/>
      <c r="O134" s="270"/>
      <c r="P134" s="270"/>
      <c r="Q134" s="270"/>
      <c r="R134" s="270"/>
      <c r="S134" s="270"/>
      <c r="T134" s="271"/>
      <c r="AT134" s="266" t="s">
        <v>171</v>
      </c>
      <c r="AU134" s="266" t="s">
        <v>81</v>
      </c>
      <c r="AV134" s="265" t="s">
        <v>81</v>
      </c>
      <c r="AW134" s="265" t="s">
        <v>36</v>
      </c>
      <c r="AX134" s="265" t="s">
        <v>73</v>
      </c>
      <c r="AY134" s="266" t="s">
        <v>160</v>
      </c>
    </row>
    <row r="135" spans="2:65" s="273" customFormat="1">
      <c r="B135" s="272"/>
      <c r="D135" s="254" t="s">
        <v>171</v>
      </c>
      <c r="E135" s="274" t="s">
        <v>5</v>
      </c>
      <c r="F135" s="275" t="s">
        <v>176</v>
      </c>
      <c r="H135" s="276">
        <v>19.388999999999999</v>
      </c>
      <c r="I135" s="11"/>
      <c r="L135" s="272"/>
      <c r="M135" s="277"/>
      <c r="N135" s="278"/>
      <c r="O135" s="278"/>
      <c r="P135" s="278"/>
      <c r="Q135" s="278"/>
      <c r="R135" s="278"/>
      <c r="S135" s="278"/>
      <c r="T135" s="279"/>
      <c r="AT135" s="274" t="s">
        <v>171</v>
      </c>
      <c r="AU135" s="274" t="s">
        <v>81</v>
      </c>
      <c r="AV135" s="273" t="s">
        <v>167</v>
      </c>
      <c r="AW135" s="273" t="s">
        <v>36</v>
      </c>
      <c r="AX135" s="273" t="s">
        <v>77</v>
      </c>
      <c r="AY135" s="274" t="s">
        <v>160</v>
      </c>
    </row>
    <row r="136" spans="2:65" s="118" customFormat="1" ht="38.25" customHeight="1">
      <c r="B136" s="113"/>
      <c r="C136" s="243" t="s">
        <v>231</v>
      </c>
      <c r="D136" s="243" t="s">
        <v>162</v>
      </c>
      <c r="E136" s="244" t="s">
        <v>232</v>
      </c>
      <c r="F136" s="245" t="s">
        <v>233</v>
      </c>
      <c r="G136" s="246" t="s">
        <v>210</v>
      </c>
      <c r="H136" s="247">
        <v>5.8170000000000002</v>
      </c>
      <c r="I136" s="8"/>
      <c r="J136" s="248">
        <f>ROUND(I136*H136,2)</f>
        <v>0</v>
      </c>
      <c r="K136" s="245" t="s">
        <v>166</v>
      </c>
      <c r="L136" s="113"/>
      <c r="M136" s="249" t="s">
        <v>5</v>
      </c>
      <c r="N136" s="250" t="s">
        <v>44</v>
      </c>
      <c r="O136" s="114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AR136" s="97" t="s">
        <v>167</v>
      </c>
      <c r="AT136" s="97" t="s">
        <v>162</v>
      </c>
      <c r="AU136" s="97" t="s">
        <v>81</v>
      </c>
      <c r="AY136" s="97" t="s">
        <v>160</v>
      </c>
      <c r="BE136" s="253">
        <f>IF(N136="základní",J136,0)</f>
        <v>0</v>
      </c>
      <c r="BF136" s="253">
        <f>IF(N136="snížená",J136,0)</f>
        <v>0</v>
      </c>
      <c r="BG136" s="253">
        <f>IF(N136="zákl. přenesená",J136,0)</f>
        <v>0</v>
      </c>
      <c r="BH136" s="253">
        <f>IF(N136="sníž. přenesená",J136,0)</f>
        <v>0</v>
      </c>
      <c r="BI136" s="253">
        <f>IF(N136="nulová",J136,0)</f>
        <v>0</v>
      </c>
      <c r="BJ136" s="97" t="s">
        <v>77</v>
      </c>
      <c r="BK136" s="253">
        <f>ROUND(I136*H136,2)</f>
        <v>0</v>
      </c>
      <c r="BL136" s="97" t="s">
        <v>167</v>
      </c>
      <c r="BM136" s="97" t="s">
        <v>234</v>
      </c>
    </row>
    <row r="137" spans="2:65" s="118" customFormat="1" ht="27">
      <c r="B137" s="113"/>
      <c r="D137" s="254" t="s">
        <v>169</v>
      </c>
      <c r="F137" s="255" t="s">
        <v>235</v>
      </c>
      <c r="I137" s="6"/>
      <c r="L137" s="113"/>
      <c r="M137" s="256"/>
      <c r="N137" s="114"/>
      <c r="O137" s="114"/>
      <c r="P137" s="114"/>
      <c r="Q137" s="114"/>
      <c r="R137" s="114"/>
      <c r="S137" s="114"/>
      <c r="T137" s="144"/>
      <c r="AT137" s="97" t="s">
        <v>169</v>
      </c>
      <c r="AU137" s="97" t="s">
        <v>81</v>
      </c>
    </row>
    <row r="138" spans="2:65" s="265" customFormat="1">
      <c r="B138" s="264"/>
      <c r="D138" s="254" t="s">
        <v>171</v>
      </c>
      <c r="F138" s="267" t="s">
        <v>236</v>
      </c>
      <c r="H138" s="268">
        <v>5.8170000000000002</v>
      </c>
      <c r="I138" s="10"/>
      <c r="L138" s="264"/>
      <c r="M138" s="269"/>
      <c r="N138" s="270"/>
      <c r="O138" s="270"/>
      <c r="P138" s="270"/>
      <c r="Q138" s="270"/>
      <c r="R138" s="270"/>
      <c r="S138" s="270"/>
      <c r="T138" s="271"/>
      <c r="AT138" s="266" t="s">
        <v>171</v>
      </c>
      <c r="AU138" s="266" t="s">
        <v>81</v>
      </c>
      <c r="AV138" s="265" t="s">
        <v>81</v>
      </c>
      <c r="AW138" s="265" t="s">
        <v>6</v>
      </c>
      <c r="AX138" s="265" t="s">
        <v>77</v>
      </c>
      <c r="AY138" s="266" t="s">
        <v>160</v>
      </c>
    </row>
    <row r="139" spans="2:65" s="118" customFormat="1" ht="25.5" customHeight="1">
      <c r="B139" s="113"/>
      <c r="C139" s="243" t="s">
        <v>237</v>
      </c>
      <c r="D139" s="243" t="s">
        <v>162</v>
      </c>
      <c r="E139" s="244" t="s">
        <v>238</v>
      </c>
      <c r="F139" s="245" t="s">
        <v>239</v>
      </c>
      <c r="G139" s="246" t="s">
        <v>165</v>
      </c>
      <c r="H139" s="247">
        <v>45.39</v>
      </c>
      <c r="I139" s="8"/>
      <c r="J139" s="248">
        <f>ROUND(I139*H139,2)</f>
        <v>0</v>
      </c>
      <c r="K139" s="245" t="s">
        <v>166</v>
      </c>
      <c r="L139" s="113"/>
      <c r="M139" s="249" t="s">
        <v>5</v>
      </c>
      <c r="N139" s="250" t="s">
        <v>44</v>
      </c>
      <c r="O139" s="114"/>
      <c r="P139" s="251">
        <f>O139*H139</f>
        <v>0</v>
      </c>
      <c r="Q139" s="251">
        <v>5.9000000000000003E-4</v>
      </c>
      <c r="R139" s="251">
        <f>Q139*H139</f>
        <v>2.6780100000000001E-2</v>
      </c>
      <c r="S139" s="251">
        <v>0</v>
      </c>
      <c r="T139" s="252">
        <f>S139*H139</f>
        <v>0</v>
      </c>
      <c r="AR139" s="97" t="s">
        <v>167</v>
      </c>
      <c r="AT139" s="97" t="s">
        <v>162</v>
      </c>
      <c r="AU139" s="97" t="s">
        <v>81</v>
      </c>
      <c r="AY139" s="97" t="s">
        <v>160</v>
      </c>
      <c r="BE139" s="253">
        <f>IF(N139="základní",J139,0)</f>
        <v>0</v>
      </c>
      <c r="BF139" s="253">
        <f>IF(N139="snížená",J139,0)</f>
        <v>0</v>
      </c>
      <c r="BG139" s="253">
        <f>IF(N139="zákl. přenesená",J139,0)</f>
        <v>0</v>
      </c>
      <c r="BH139" s="253">
        <f>IF(N139="sníž. přenesená",J139,0)</f>
        <v>0</v>
      </c>
      <c r="BI139" s="253">
        <f>IF(N139="nulová",J139,0)</f>
        <v>0</v>
      </c>
      <c r="BJ139" s="97" t="s">
        <v>77</v>
      </c>
      <c r="BK139" s="253">
        <f>ROUND(I139*H139,2)</f>
        <v>0</v>
      </c>
      <c r="BL139" s="97" t="s">
        <v>167</v>
      </c>
      <c r="BM139" s="97" t="s">
        <v>240</v>
      </c>
    </row>
    <row r="140" spans="2:65" s="258" customFormat="1">
      <c r="B140" s="257"/>
      <c r="D140" s="254" t="s">
        <v>171</v>
      </c>
      <c r="E140" s="259" t="s">
        <v>5</v>
      </c>
      <c r="F140" s="260" t="s">
        <v>222</v>
      </c>
      <c r="H140" s="259" t="s">
        <v>5</v>
      </c>
      <c r="I140" s="9"/>
      <c r="L140" s="257"/>
      <c r="M140" s="261"/>
      <c r="N140" s="262"/>
      <c r="O140" s="262"/>
      <c r="P140" s="262"/>
      <c r="Q140" s="262"/>
      <c r="R140" s="262"/>
      <c r="S140" s="262"/>
      <c r="T140" s="263"/>
      <c r="AT140" s="259" t="s">
        <v>171</v>
      </c>
      <c r="AU140" s="259" t="s">
        <v>81</v>
      </c>
      <c r="AV140" s="258" t="s">
        <v>77</v>
      </c>
      <c r="AW140" s="258" t="s">
        <v>36</v>
      </c>
      <c r="AX140" s="258" t="s">
        <v>73</v>
      </c>
      <c r="AY140" s="259" t="s">
        <v>160</v>
      </c>
    </row>
    <row r="141" spans="2:65" s="265" customFormat="1">
      <c r="B141" s="264"/>
      <c r="D141" s="254" t="s">
        <v>171</v>
      </c>
      <c r="E141" s="266" t="s">
        <v>5</v>
      </c>
      <c r="F141" s="267" t="s">
        <v>241</v>
      </c>
      <c r="H141" s="268">
        <v>45.39</v>
      </c>
      <c r="I141" s="10"/>
      <c r="L141" s="264"/>
      <c r="M141" s="269"/>
      <c r="N141" s="270"/>
      <c r="O141" s="270"/>
      <c r="P141" s="270"/>
      <c r="Q141" s="270"/>
      <c r="R141" s="270"/>
      <c r="S141" s="270"/>
      <c r="T141" s="271"/>
      <c r="AT141" s="266" t="s">
        <v>171</v>
      </c>
      <c r="AU141" s="266" t="s">
        <v>81</v>
      </c>
      <c r="AV141" s="265" t="s">
        <v>81</v>
      </c>
      <c r="AW141" s="265" t="s">
        <v>36</v>
      </c>
      <c r="AX141" s="265" t="s">
        <v>77</v>
      </c>
      <c r="AY141" s="266" t="s">
        <v>160</v>
      </c>
    </row>
    <row r="142" spans="2:65" s="118" customFormat="1" ht="25.5" customHeight="1">
      <c r="B142" s="113"/>
      <c r="C142" s="243" t="s">
        <v>242</v>
      </c>
      <c r="D142" s="243" t="s">
        <v>162</v>
      </c>
      <c r="E142" s="244" t="s">
        <v>243</v>
      </c>
      <c r="F142" s="245" t="s">
        <v>244</v>
      </c>
      <c r="G142" s="246" t="s">
        <v>165</v>
      </c>
      <c r="H142" s="247">
        <v>45.39</v>
      </c>
      <c r="I142" s="8"/>
      <c r="J142" s="248">
        <f>ROUND(I142*H142,2)</f>
        <v>0</v>
      </c>
      <c r="K142" s="245" t="s">
        <v>166</v>
      </c>
      <c r="L142" s="113"/>
      <c r="M142" s="249" t="s">
        <v>5</v>
      </c>
      <c r="N142" s="250" t="s">
        <v>44</v>
      </c>
      <c r="O142" s="114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AR142" s="97" t="s">
        <v>167</v>
      </c>
      <c r="AT142" s="97" t="s">
        <v>162</v>
      </c>
      <c r="AU142" s="97" t="s">
        <v>81</v>
      </c>
      <c r="AY142" s="97" t="s">
        <v>160</v>
      </c>
      <c r="BE142" s="253">
        <f>IF(N142="základní",J142,0)</f>
        <v>0</v>
      </c>
      <c r="BF142" s="253">
        <f>IF(N142="snížená",J142,0)</f>
        <v>0</v>
      </c>
      <c r="BG142" s="253">
        <f>IF(N142="zákl. přenesená",J142,0)</f>
        <v>0</v>
      </c>
      <c r="BH142" s="253">
        <f>IF(N142="sníž. přenesená",J142,0)</f>
        <v>0</v>
      </c>
      <c r="BI142" s="253">
        <f>IF(N142="nulová",J142,0)</f>
        <v>0</v>
      </c>
      <c r="BJ142" s="97" t="s">
        <v>77</v>
      </c>
      <c r="BK142" s="253">
        <f>ROUND(I142*H142,2)</f>
        <v>0</v>
      </c>
      <c r="BL142" s="97" t="s">
        <v>167</v>
      </c>
      <c r="BM142" s="97" t="s">
        <v>245</v>
      </c>
    </row>
    <row r="143" spans="2:65" s="265" customFormat="1">
      <c r="B143" s="264"/>
      <c r="D143" s="254" t="s">
        <v>171</v>
      </c>
      <c r="E143" s="266" t="s">
        <v>5</v>
      </c>
      <c r="F143" s="267" t="s">
        <v>246</v>
      </c>
      <c r="H143" s="268">
        <v>45.39</v>
      </c>
      <c r="I143" s="10"/>
      <c r="L143" s="264"/>
      <c r="M143" s="269"/>
      <c r="N143" s="270"/>
      <c r="O143" s="270"/>
      <c r="P143" s="270"/>
      <c r="Q143" s="270"/>
      <c r="R143" s="270"/>
      <c r="S143" s="270"/>
      <c r="T143" s="271"/>
      <c r="AT143" s="266" t="s">
        <v>171</v>
      </c>
      <c r="AU143" s="266" t="s">
        <v>81</v>
      </c>
      <c r="AV143" s="265" t="s">
        <v>81</v>
      </c>
      <c r="AW143" s="265" t="s">
        <v>36</v>
      </c>
      <c r="AX143" s="265" t="s">
        <v>77</v>
      </c>
      <c r="AY143" s="266" t="s">
        <v>160</v>
      </c>
    </row>
    <row r="144" spans="2:65" s="118" customFormat="1" ht="38.25" customHeight="1">
      <c r="B144" s="113"/>
      <c r="C144" s="243" t="s">
        <v>247</v>
      </c>
      <c r="D144" s="243" t="s">
        <v>162</v>
      </c>
      <c r="E144" s="244" t="s">
        <v>248</v>
      </c>
      <c r="F144" s="245" t="s">
        <v>249</v>
      </c>
      <c r="G144" s="246" t="s">
        <v>210</v>
      </c>
      <c r="H144" s="247">
        <v>13.688000000000001</v>
      </c>
      <c r="I144" s="8"/>
      <c r="J144" s="248">
        <f>ROUND(I144*H144,2)</f>
        <v>0</v>
      </c>
      <c r="K144" s="245" t="s">
        <v>166</v>
      </c>
      <c r="L144" s="113"/>
      <c r="M144" s="249" t="s">
        <v>5</v>
      </c>
      <c r="N144" s="250" t="s">
        <v>44</v>
      </c>
      <c r="O144" s="114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AR144" s="97" t="s">
        <v>167</v>
      </c>
      <c r="AT144" s="97" t="s">
        <v>162</v>
      </c>
      <c r="AU144" s="97" t="s">
        <v>81</v>
      </c>
      <c r="AY144" s="97" t="s">
        <v>160</v>
      </c>
      <c r="BE144" s="253">
        <f>IF(N144="základní",J144,0)</f>
        <v>0</v>
      </c>
      <c r="BF144" s="253">
        <f>IF(N144="snížená",J144,0)</f>
        <v>0</v>
      </c>
      <c r="BG144" s="253">
        <f>IF(N144="zákl. přenesená",J144,0)</f>
        <v>0</v>
      </c>
      <c r="BH144" s="253">
        <f>IF(N144="sníž. přenesená",J144,0)</f>
        <v>0</v>
      </c>
      <c r="BI144" s="253">
        <f>IF(N144="nulová",J144,0)</f>
        <v>0</v>
      </c>
      <c r="BJ144" s="97" t="s">
        <v>77</v>
      </c>
      <c r="BK144" s="253">
        <f>ROUND(I144*H144,2)</f>
        <v>0</v>
      </c>
      <c r="BL144" s="97" t="s">
        <v>167</v>
      </c>
      <c r="BM144" s="97" t="s">
        <v>250</v>
      </c>
    </row>
    <row r="145" spans="2:65" s="118" customFormat="1" ht="40.5">
      <c r="B145" s="113"/>
      <c r="D145" s="254" t="s">
        <v>169</v>
      </c>
      <c r="F145" s="255" t="s">
        <v>251</v>
      </c>
      <c r="I145" s="6"/>
      <c r="L145" s="113"/>
      <c r="M145" s="256"/>
      <c r="N145" s="114"/>
      <c r="O145" s="114"/>
      <c r="P145" s="114"/>
      <c r="Q145" s="114"/>
      <c r="R145" s="114"/>
      <c r="S145" s="114"/>
      <c r="T145" s="144"/>
      <c r="AT145" s="97" t="s">
        <v>169</v>
      </c>
      <c r="AU145" s="97" t="s">
        <v>81</v>
      </c>
    </row>
    <row r="146" spans="2:65" s="258" customFormat="1">
      <c r="B146" s="257"/>
      <c r="D146" s="254" t="s">
        <v>171</v>
      </c>
      <c r="E146" s="259" t="s">
        <v>5</v>
      </c>
      <c r="F146" s="260" t="s">
        <v>252</v>
      </c>
      <c r="H146" s="259" t="s">
        <v>5</v>
      </c>
      <c r="I146" s="9"/>
      <c r="L146" s="257"/>
      <c r="M146" s="261"/>
      <c r="N146" s="262"/>
      <c r="O146" s="262"/>
      <c r="P146" s="262"/>
      <c r="Q146" s="262"/>
      <c r="R146" s="262"/>
      <c r="S146" s="262"/>
      <c r="T146" s="263"/>
      <c r="AT146" s="259" t="s">
        <v>171</v>
      </c>
      <c r="AU146" s="259" t="s">
        <v>81</v>
      </c>
      <c r="AV146" s="258" t="s">
        <v>77</v>
      </c>
      <c r="AW146" s="258" t="s">
        <v>36</v>
      </c>
      <c r="AX146" s="258" t="s">
        <v>73</v>
      </c>
      <c r="AY146" s="259" t="s">
        <v>160</v>
      </c>
    </row>
    <row r="147" spans="2:65" s="265" customFormat="1">
      <c r="B147" s="264"/>
      <c r="D147" s="254" t="s">
        <v>171</v>
      </c>
      <c r="E147" s="266" t="s">
        <v>5</v>
      </c>
      <c r="F147" s="267" t="s">
        <v>253</v>
      </c>
      <c r="H147" s="268">
        <v>13.688000000000001</v>
      </c>
      <c r="I147" s="10"/>
      <c r="L147" s="264"/>
      <c r="M147" s="269"/>
      <c r="N147" s="270"/>
      <c r="O147" s="270"/>
      <c r="P147" s="270"/>
      <c r="Q147" s="270"/>
      <c r="R147" s="270"/>
      <c r="S147" s="270"/>
      <c r="T147" s="271"/>
      <c r="AT147" s="266" t="s">
        <v>171</v>
      </c>
      <c r="AU147" s="266" t="s">
        <v>81</v>
      </c>
      <c r="AV147" s="265" t="s">
        <v>81</v>
      </c>
      <c r="AW147" s="265" t="s">
        <v>36</v>
      </c>
      <c r="AX147" s="265" t="s">
        <v>77</v>
      </c>
      <c r="AY147" s="266" t="s">
        <v>160</v>
      </c>
    </row>
    <row r="148" spans="2:65" s="118" customFormat="1" ht="16.5" customHeight="1">
      <c r="B148" s="113"/>
      <c r="C148" s="243" t="s">
        <v>11</v>
      </c>
      <c r="D148" s="243" t="s">
        <v>162</v>
      </c>
      <c r="E148" s="244" t="s">
        <v>254</v>
      </c>
      <c r="F148" s="245" t="s">
        <v>255</v>
      </c>
      <c r="G148" s="246" t="s">
        <v>210</v>
      </c>
      <c r="H148" s="247">
        <v>6.0780000000000003</v>
      </c>
      <c r="I148" s="8"/>
      <c r="J148" s="248">
        <f>ROUND(I148*H148,2)</f>
        <v>0</v>
      </c>
      <c r="K148" s="245" t="s">
        <v>5</v>
      </c>
      <c r="L148" s="113"/>
      <c r="M148" s="249" t="s">
        <v>5</v>
      </c>
      <c r="N148" s="250" t="s">
        <v>44</v>
      </c>
      <c r="O148" s="114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AR148" s="97" t="s">
        <v>167</v>
      </c>
      <c r="AT148" s="97" t="s">
        <v>162</v>
      </c>
      <c r="AU148" s="97" t="s">
        <v>81</v>
      </c>
      <c r="AY148" s="97" t="s">
        <v>160</v>
      </c>
      <c r="BE148" s="253">
        <f>IF(N148="základní",J148,0)</f>
        <v>0</v>
      </c>
      <c r="BF148" s="253">
        <f>IF(N148="snížená",J148,0)</f>
        <v>0</v>
      </c>
      <c r="BG148" s="253">
        <f>IF(N148="zákl. přenesená",J148,0)</f>
        <v>0</v>
      </c>
      <c r="BH148" s="253">
        <f>IF(N148="sníž. přenesená",J148,0)</f>
        <v>0</v>
      </c>
      <c r="BI148" s="253">
        <f>IF(N148="nulová",J148,0)</f>
        <v>0</v>
      </c>
      <c r="BJ148" s="97" t="s">
        <v>77</v>
      </c>
      <c r="BK148" s="253">
        <f>ROUND(I148*H148,2)</f>
        <v>0</v>
      </c>
      <c r="BL148" s="97" t="s">
        <v>167</v>
      </c>
      <c r="BM148" s="97" t="s">
        <v>256</v>
      </c>
    </row>
    <row r="149" spans="2:65" s="258" customFormat="1">
      <c r="B149" s="257"/>
      <c r="D149" s="254" t="s">
        <v>171</v>
      </c>
      <c r="E149" s="259" t="s">
        <v>5</v>
      </c>
      <c r="F149" s="260" t="s">
        <v>257</v>
      </c>
      <c r="H149" s="259" t="s">
        <v>5</v>
      </c>
      <c r="I149" s="9"/>
      <c r="L149" s="257"/>
      <c r="M149" s="261"/>
      <c r="N149" s="262"/>
      <c r="O149" s="262"/>
      <c r="P149" s="262"/>
      <c r="Q149" s="262"/>
      <c r="R149" s="262"/>
      <c r="S149" s="262"/>
      <c r="T149" s="263"/>
      <c r="AT149" s="259" t="s">
        <v>171</v>
      </c>
      <c r="AU149" s="259" t="s">
        <v>81</v>
      </c>
      <c r="AV149" s="258" t="s">
        <v>77</v>
      </c>
      <c r="AW149" s="258" t="s">
        <v>36</v>
      </c>
      <c r="AX149" s="258" t="s">
        <v>73</v>
      </c>
      <c r="AY149" s="259" t="s">
        <v>160</v>
      </c>
    </row>
    <row r="150" spans="2:65" s="258" customFormat="1">
      <c r="B150" s="257"/>
      <c r="D150" s="254" t="s">
        <v>171</v>
      </c>
      <c r="E150" s="259" t="s">
        <v>5</v>
      </c>
      <c r="F150" s="260" t="s">
        <v>258</v>
      </c>
      <c r="H150" s="259" t="s">
        <v>5</v>
      </c>
      <c r="I150" s="9"/>
      <c r="L150" s="257"/>
      <c r="M150" s="261"/>
      <c r="N150" s="262"/>
      <c r="O150" s="262"/>
      <c r="P150" s="262"/>
      <c r="Q150" s="262"/>
      <c r="R150" s="262"/>
      <c r="S150" s="262"/>
      <c r="T150" s="263"/>
      <c r="AT150" s="259" t="s">
        <v>171</v>
      </c>
      <c r="AU150" s="259" t="s">
        <v>81</v>
      </c>
      <c r="AV150" s="258" t="s">
        <v>77</v>
      </c>
      <c r="AW150" s="258" t="s">
        <v>36</v>
      </c>
      <c r="AX150" s="258" t="s">
        <v>73</v>
      </c>
      <c r="AY150" s="259" t="s">
        <v>160</v>
      </c>
    </row>
    <row r="151" spans="2:65" s="258" customFormat="1">
      <c r="B151" s="257"/>
      <c r="D151" s="254" t="s">
        <v>171</v>
      </c>
      <c r="E151" s="259" t="s">
        <v>5</v>
      </c>
      <c r="F151" s="260" t="s">
        <v>259</v>
      </c>
      <c r="H151" s="259" t="s">
        <v>5</v>
      </c>
      <c r="I151" s="9"/>
      <c r="L151" s="257"/>
      <c r="M151" s="261"/>
      <c r="N151" s="262"/>
      <c r="O151" s="262"/>
      <c r="P151" s="262"/>
      <c r="Q151" s="262"/>
      <c r="R151" s="262"/>
      <c r="S151" s="262"/>
      <c r="T151" s="263"/>
      <c r="AT151" s="259" t="s">
        <v>171</v>
      </c>
      <c r="AU151" s="259" t="s">
        <v>81</v>
      </c>
      <c r="AV151" s="258" t="s">
        <v>77</v>
      </c>
      <c r="AW151" s="258" t="s">
        <v>36</v>
      </c>
      <c r="AX151" s="258" t="s">
        <v>73</v>
      </c>
      <c r="AY151" s="259" t="s">
        <v>160</v>
      </c>
    </row>
    <row r="152" spans="2:65" s="265" customFormat="1">
      <c r="B152" s="264"/>
      <c r="D152" s="254" t="s">
        <v>171</v>
      </c>
      <c r="E152" s="266" t="s">
        <v>5</v>
      </c>
      <c r="F152" s="267" t="s">
        <v>260</v>
      </c>
      <c r="H152" s="268">
        <v>2.75</v>
      </c>
      <c r="I152" s="10"/>
      <c r="L152" s="264"/>
      <c r="M152" s="269"/>
      <c r="N152" s="270"/>
      <c r="O152" s="270"/>
      <c r="P152" s="270"/>
      <c r="Q152" s="270"/>
      <c r="R152" s="270"/>
      <c r="S152" s="270"/>
      <c r="T152" s="271"/>
      <c r="AT152" s="266" t="s">
        <v>171</v>
      </c>
      <c r="AU152" s="266" t="s">
        <v>81</v>
      </c>
      <c r="AV152" s="265" t="s">
        <v>81</v>
      </c>
      <c r="AW152" s="265" t="s">
        <v>36</v>
      </c>
      <c r="AX152" s="265" t="s">
        <v>73</v>
      </c>
      <c r="AY152" s="266" t="s">
        <v>160</v>
      </c>
    </row>
    <row r="153" spans="2:65" s="265" customFormat="1">
      <c r="B153" s="264"/>
      <c r="D153" s="254" t="s">
        <v>171</v>
      </c>
      <c r="E153" s="266" t="s">
        <v>5</v>
      </c>
      <c r="F153" s="267" t="s">
        <v>261</v>
      </c>
      <c r="H153" s="268">
        <v>3.3279999999999998</v>
      </c>
      <c r="I153" s="10"/>
      <c r="L153" s="264"/>
      <c r="M153" s="269"/>
      <c r="N153" s="270"/>
      <c r="O153" s="270"/>
      <c r="P153" s="270"/>
      <c r="Q153" s="270"/>
      <c r="R153" s="270"/>
      <c r="S153" s="270"/>
      <c r="T153" s="271"/>
      <c r="AT153" s="266" t="s">
        <v>171</v>
      </c>
      <c r="AU153" s="266" t="s">
        <v>81</v>
      </c>
      <c r="AV153" s="265" t="s">
        <v>81</v>
      </c>
      <c r="AW153" s="265" t="s">
        <v>36</v>
      </c>
      <c r="AX153" s="265" t="s">
        <v>73</v>
      </c>
      <c r="AY153" s="266" t="s">
        <v>160</v>
      </c>
    </row>
    <row r="154" spans="2:65" s="273" customFormat="1">
      <c r="B154" s="272"/>
      <c r="D154" s="254" t="s">
        <v>171</v>
      </c>
      <c r="E154" s="274" t="s">
        <v>5</v>
      </c>
      <c r="F154" s="275" t="s">
        <v>176</v>
      </c>
      <c r="H154" s="276">
        <v>6.0780000000000003</v>
      </c>
      <c r="I154" s="11"/>
      <c r="L154" s="272"/>
      <c r="M154" s="277"/>
      <c r="N154" s="278"/>
      <c r="O154" s="278"/>
      <c r="P154" s="278"/>
      <c r="Q154" s="278"/>
      <c r="R154" s="278"/>
      <c r="S154" s="278"/>
      <c r="T154" s="279"/>
      <c r="AT154" s="274" t="s">
        <v>171</v>
      </c>
      <c r="AU154" s="274" t="s">
        <v>81</v>
      </c>
      <c r="AV154" s="273" t="s">
        <v>167</v>
      </c>
      <c r="AW154" s="273" t="s">
        <v>36</v>
      </c>
      <c r="AX154" s="273" t="s">
        <v>77</v>
      </c>
      <c r="AY154" s="274" t="s">
        <v>160</v>
      </c>
    </row>
    <row r="155" spans="2:65" s="118" customFormat="1" ht="16.5" customHeight="1">
      <c r="B155" s="113"/>
      <c r="C155" s="243" t="s">
        <v>262</v>
      </c>
      <c r="D155" s="243" t="s">
        <v>162</v>
      </c>
      <c r="E155" s="244" t="s">
        <v>263</v>
      </c>
      <c r="F155" s="245" t="s">
        <v>264</v>
      </c>
      <c r="G155" s="246" t="s">
        <v>210</v>
      </c>
      <c r="H155" s="247">
        <v>24.625</v>
      </c>
      <c r="I155" s="8"/>
      <c r="J155" s="248">
        <f>ROUND(I155*H155,2)</f>
        <v>0</v>
      </c>
      <c r="K155" s="245" t="s">
        <v>5</v>
      </c>
      <c r="L155" s="113"/>
      <c r="M155" s="249" t="s">
        <v>5</v>
      </c>
      <c r="N155" s="250" t="s">
        <v>44</v>
      </c>
      <c r="O155" s="114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AR155" s="97" t="s">
        <v>167</v>
      </c>
      <c r="AT155" s="97" t="s">
        <v>162</v>
      </c>
      <c r="AU155" s="97" t="s">
        <v>81</v>
      </c>
      <c r="AY155" s="97" t="s">
        <v>160</v>
      </c>
      <c r="BE155" s="253">
        <f>IF(N155="základní",J155,0)</f>
        <v>0</v>
      </c>
      <c r="BF155" s="253">
        <f>IF(N155="snížená",J155,0)</f>
        <v>0</v>
      </c>
      <c r="BG155" s="253">
        <f>IF(N155="zákl. přenesená",J155,0)</f>
        <v>0</v>
      </c>
      <c r="BH155" s="253">
        <f>IF(N155="sníž. přenesená",J155,0)</f>
        <v>0</v>
      </c>
      <c r="BI155" s="253">
        <f>IF(N155="nulová",J155,0)</f>
        <v>0</v>
      </c>
      <c r="BJ155" s="97" t="s">
        <v>77</v>
      </c>
      <c r="BK155" s="253">
        <f>ROUND(I155*H155,2)</f>
        <v>0</v>
      </c>
      <c r="BL155" s="97" t="s">
        <v>167</v>
      </c>
      <c r="BM155" s="97" t="s">
        <v>265</v>
      </c>
    </row>
    <row r="156" spans="2:65" s="258" customFormat="1">
      <c r="B156" s="257"/>
      <c r="D156" s="254" t="s">
        <v>171</v>
      </c>
      <c r="E156" s="259" t="s">
        <v>5</v>
      </c>
      <c r="F156" s="260" t="s">
        <v>266</v>
      </c>
      <c r="H156" s="259" t="s">
        <v>5</v>
      </c>
      <c r="I156" s="9"/>
      <c r="L156" s="257"/>
      <c r="M156" s="261"/>
      <c r="N156" s="262"/>
      <c r="O156" s="262"/>
      <c r="P156" s="262"/>
      <c r="Q156" s="262"/>
      <c r="R156" s="262"/>
      <c r="S156" s="262"/>
      <c r="T156" s="263"/>
      <c r="AT156" s="259" t="s">
        <v>171</v>
      </c>
      <c r="AU156" s="259" t="s">
        <v>81</v>
      </c>
      <c r="AV156" s="258" t="s">
        <v>77</v>
      </c>
      <c r="AW156" s="258" t="s">
        <v>36</v>
      </c>
      <c r="AX156" s="258" t="s">
        <v>73</v>
      </c>
      <c r="AY156" s="259" t="s">
        <v>160</v>
      </c>
    </row>
    <row r="157" spans="2:65" s="258" customFormat="1">
      <c r="B157" s="257"/>
      <c r="D157" s="254" t="s">
        <v>171</v>
      </c>
      <c r="E157" s="259" t="s">
        <v>5</v>
      </c>
      <c r="F157" s="260" t="s">
        <v>267</v>
      </c>
      <c r="H157" s="259" t="s">
        <v>5</v>
      </c>
      <c r="I157" s="9"/>
      <c r="L157" s="257"/>
      <c r="M157" s="261"/>
      <c r="N157" s="262"/>
      <c r="O157" s="262"/>
      <c r="P157" s="262"/>
      <c r="Q157" s="262"/>
      <c r="R157" s="262"/>
      <c r="S157" s="262"/>
      <c r="T157" s="263"/>
      <c r="AT157" s="259" t="s">
        <v>171</v>
      </c>
      <c r="AU157" s="259" t="s">
        <v>81</v>
      </c>
      <c r="AV157" s="258" t="s">
        <v>77</v>
      </c>
      <c r="AW157" s="258" t="s">
        <v>36</v>
      </c>
      <c r="AX157" s="258" t="s">
        <v>73</v>
      </c>
      <c r="AY157" s="259" t="s">
        <v>160</v>
      </c>
    </row>
    <row r="158" spans="2:65" s="265" customFormat="1">
      <c r="B158" s="264"/>
      <c r="D158" s="254" t="s">
        <v>171</v>
      </c>
      <c r="E158" s="266" t="s">
        <v>5</v>
      </c>
      <c r="F158" s="267" t="s">
        <v>268</v>
      </c>
      <c r="H158" s="268">
        <v>27.375</v>
      </c>
      <c r="I158" s="10"/>
      <c r="L158" s="264"/>
      <c r="M158" s="269"/>
      <c r="N158" s="270"/>
      <c r="O158" s="270"/>
      <c r="P158" s="270"/>
      <c r="Q158" s="270"/>
      <c r="R158" s="270"/>
      <c r="S158" s="270"/>
      <c r="T158" s="271"/>
      <c r="AT158" s="266" t="s">
        <v>171</v>
      </c>
      <c r="AU158" s="266" t="s">
        <v>81</v>
      </c>
      <c r="AV158" s="265" t="s">
        <v>81</v>
      </c>
      <c r="AW158" s="265" t="s">
        <v>36</v>
      </c>
      <c r="AX158" s="265" t="s">
        <v>73</v>
      </c>
      <c r="AY158" s="266" t="s">
        <v>160</v>
      </c>
    </row>
    <row r="159" spans="2:65" s="265" customFormat="1">
      <c r="B159" s="264"/>
      <c r="D159" s="254" t="s">
        <v>171</v>
      </c>
      <c r="E159" s="266" t="s">
        <v>5</v>
      </c>
      <c r="F159" s="267" t="s">
        <v>269</v>
      </c>
      <c r="H159" s="268">
        <v>-2.75</v>
      </c>
      <c r="I159" s="10"/>
      <c r="L159" s="264"/>
      <c r="M159" s="269"/>
      <c r="N159" s="270"/>
      <c r="O159" s="270"/>
      <c r="P159" s="270"/>
      <c r="Q159" s="270"/>
      <c r="R159" s="270"/>
      <c r="S159" s="270"/>
      <c r="T159" s="271"/>
      <c r="AT159" s="266" t="s">
        <v>171</v>
      </c>
      <c r="AU159" s="266" t="s">
        <v>81</v>
      </c>
      <c r="AV159" s="265" t="s">
        <v>81</v>
      </c>
      <c r="AW159" s="265" t="s">
        <v>36</v>
      </c>
      <c r="AX159" s="265" t="s">
        <v>73</v>
      </c>
      <c r="AY159" s="266" t="s">
        <v>160</v>
      </c>
    </row>
    <row r="160" spans="2:65" s="273" customFormat="1">
      <c r="B160" s="272"/>
      <c r="D160" s="254" t="s">
        <v>171</v>
      </c>
      <c r="E160" s="274" t="s">
        <v>5</v>
      </c>
      <c r="F160" s="275" t="s">
        <v>176</v>
      </c>
      <c r="H160" s="276">
        <v>24.625</v>
      </c>
      <c r="I160" s="11"/>
      <c r="L160" s="272"/>
      <c r="M160" s="277"/>
      <c r="N160" s="278"/>
      <c r="O160" s="278"/>
      <c r="P160" s="278"/>
      <c r="Q160" s="278"/>
      <c r="R160" s="278"/>
      <c r="S160" s="278"/>
      <c r="T160" s="279"/>
      <c r="AT160" s="274" t="s">
        <v>171</v>
      </c>
      <c r="AU160" s="274" t="s">
        <v>81</v>
      </c>
      <c r="AV160" s="273" t="s">
        <v>167</v>
      </c>
      <c r="AW160" s="273" t="s">
        <v>36</v>
      </c>
      <c r="AX160" s="273" t="s">
        <v>77</v>
      </c>
      <c r="AY160" s="274" t="s">
        <v>160</v>
      </c>
    </row>
    <row r="161" spans="2:65" s="118" customFormat="1" ht="25.5" customHeight="1">
      <c r="B161" s="113"/>
      <c r="C161" s="243" t="s">
        <v>270</v>
      </c>
      <c r="D161" s="243" t="s">
        <v>162</v>
      </c>
      <c r="E161" s="244" t="s">
        <v>271</v>
      </c>
      <c r="F161" s="245" t="s">
        <v>272</v>
      </c>
      <c r="G161" s="246" t="s">
        <v>210</v>
      </c>
      <c r="H161" s="247">
        <v>13.76</v>
      </c>
      <c r="I161" s="8"/>
      <c r="J161" s="248">
        <f>ROUND(I161*H161,2)</f>
        <v>0</v>
      </c>
      <c r="K161" s="245" t="s">
        <v>166</v>
      </c>
      <c r="L161" s="113"/>
      <c r="M161" s="249" t="s">
        <v>5</v>
      </c>
      <c r="N161" s="250" t="s">
        <v>44</v>
      </c>
      <c r="O161" s="114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AR161" s="97" t="s">
        <v>167</v>
      </c>
      <c r="AT161" s="97" t="s">
        <v>162</v>
      </c>
      <c r="AU161" s="97" t="s">
        <v>81</v>
      </c>
      <c r="AY161" s="97" t="s">
        <v>160</v>
      </c>
      <c r="BE161" s="253">
        <f>IF(N161="základní",J161,0)</f>
        <v>0</v>
      </c>
      <c r="BF161" s="253">
        <f>IF(N161="snížená",J161,0)</f>
        <v>0</v>
      </c>
      <c r="BG161" s="253">
        <f>IF(N161="zákl. přenesená",J161,0)</f>
        <v>0</v>
      </c>
      <c r="BH161" s="253">
        <f>IF(N161="sníž. přenesená",J161,0)</f>
        <v>0</v>
      </c>
      <c r="BI161" s="253">
        <f>IF(N161="nulová",J161,0)</f>
        <v>0</v>
      </c>
      <c r="BJ161" s="97" t="s">
        <v>77</v>
      </c>
      <c r="BK161" s="253">
        <f>ROUND(I161*H161,2)</f>
        <v>0</v>
      </c>
      <c r="BL161" s="97" t="s">
        <v>167</v>
      </c>
      <c r="BM161" s="97" t="s">
        <v>273</v>
      </c>
    </row>
    <row r="162" spans="2:65" s="258" customFormat="1">
      <c r="B162" s="257"/>
      <c r="D162" s="254" t="s">
        <v>171</v>
      </c>
      <c r="E162" s="259" t="s">
        <v>5</v>
      </c>
      <c r="F162" s="260" t="s">
        <v>172</v>
      </c>
      <c r="H162" s="259" t="s">
        <v>5</v>
      </c>
      <c r="I162" s="9"/>
      <c r="L162" s="257"/>
      <c r="M162" s="261"/>
      <c r="N162" s="262"/>
      <c r="O162" s="262"/>
      <c r="P162" s="262"/>
      <c r="Q162" s="262"/>
      <c r="R162" s="262"/>
      <c r="S162" s="262"/>
      <c r="T162" s="263"/>
      <c r="AT162" s="259" t="s">
        <v>171</v>
      </c>
      <c r="AU162" s="259" t="s">
        <v>81</v>
      </c>
      <c r="AV162" s="258" t="s">
        <v>77</v>
      </c>
      <c r="AW162" s="258" t="s">
        <v>36</v>
      </c>
      <c r="AX162" s="258" t="s">
        <v>73</v>
      </c>
      <c r="AY162" s="259" t="s">
        <v>160</v>
      </c>
    </row>
    <row r="163" spans="2:65" s="258" customFormat="1">
      <c r="B163" s="257"/>
      <c r="D163" s="254" t="s">
        <v>171</v>
      </c>
      <c r="E163" s="259" t="s">
        <v>5</v>
      </c>
      <c r="F163" s="260" t="s">
        <v>222</v>
      </c>
      <c r="H163" s="259" t="s">
        <v>5</v>
      </c>
      <c r="I163" s="9"/>
      <c r="L163" s="257"/>
      <c r="M163" s="261"/>
      <c r="N163" s="262"/>
      <c r="O163" s="262"/>
      <c r="P163" s="262"/>
      <c r="Q163" s="262"/>
      <c r="R163" s="262"/>
      <c r="S163" s="262"/>
      <c r="T163" s="263"/>
      <c r="AT163" s="259" t="s">
        <v>171</v>
      </c>
      <c r="AU163" s="259" t="s">
        <v>81</v>
      </c>
      <c r="AV163" s="258" t="s">
        <v>77</v>
      </c>
      <c r="AW163" s="258" t="s">
        <v>36</v>
      </c>
      <c r="AX163" s="258" t="s">
        <v>73</v>
      </c>
      <c r="AY163" s="259" t="s">
        <v>160</v>
      </c>
    </row>
    <row r="164" spans="2:65" s="265" customFormat="1">
      <c r="B164" s="264"/>
      <c r="D164" s="254" t="s">
        <v>171</v>
      </c>
      <c r="E164" s="266" t="s">
        <v>5</v>
      </c>
      <c r="F164" s="267" t="s">
        <v>274</v>
      </c>
      <c r="H164" s="268">
        <v>2.75</v>
      </c>
      <c r="I164" s="10"/>
      <c r="L164" s="264"/>
      <c r="M164" s="269"/>
      <c r="N164" s="270"/>
      <c r="O164" s="270"/>
      <c r="P164" s="270"/>
      <c r="Q164" s="270"/>
      <c r="R164" s="270"/>
      <c r="S164" s="270"/>
      <c r="T164" s="271"/>
      <c r="AT164" s="266" t="s">
        <v>171</v>
      </c>
      <c r="AU164" s="266" t="s">
        <v>81</v>
      </c>
      <c r="AV164" s="265" t="s">
        <v>81</v>
      </c>
      <c r="AW164" s="265" t="s">
        <v>36</v>
      </c>
      <c r="AX164" s="265" t="s">
        <v>73</v>
      </c>
      <c r="AY164" s="266" t="s">
        <v>160</v>
      </c>
    </row>
    <row r="165" spans="2:65" s="265" customFormat="1">
      <c r="B165" s="264"/>
      <c r="D165" s="254" t="s">
        <v>171</v>
      </c>
      <c r="E165" s="266" t="s">
        <v>5</v>
      </c>
      <c r="F165" s="267" t="s">
        <v>275</v>
      </c>
      <c r="H165" s="268">
        <v>11.01</v>
      </c>
      <c r="I165" s="10"/>
      <c r="L165" s="264"/>
      <c r="M165" s="269"/>
      <c r="N165" s="270"/>
      <c r="O165" s="270"/>
      <c r="P165" s="270"/>
      <c r="Q165" s="270"/>
      <c r="R165" s="270"/>
      <c r="S165" s="270"/>
      <c r="T165" s="271"/>
      <c r="AT165" s="266" t="s">
        <v>171</v>
      </c>
      <c r="AU165" s="266" t="s">
        <v>81</v>
      </c>
      <c r="AV165" s="265" t="s">
        <v>81</v>
      </c>
      <c r="AW165" s="265" t="s">
        <v>36</v>
      </c>
      <c r="AX165" s="265" t="s">
        <v>73</v>
      </c>
      <c r="AY165" s="266" t="s">
        <v>160</v>
      </c>
    </row>
    <row r="166" spans="2:65" s="273" customFormat="1">
      <c r="B166" s="272"/>
      <c r="D166" s="254" t="s">
        <v>171</v>
      </c>
      <c r="E166" s="274" t="s">
        <v>5</v>
      </c>
      <c r="F166" s="275" t="s">
        <v>176</v>
      </c>
      <c r="H166" s="276">
        <v>13.76</v>
      </c>
      <c r="I166" s="11"/>
      <c r="L166" s="272"/>
      <c r="M166" s="277"/>
      <c r="N166" s="278"/>
      <c r="O166" s="278"/>
      <c r="P166" s="278"/>
      <c r="Q166" s="278"/>
      <c r="R166" s="278"/>
      <c r="S166" s="278"/>
      <c r="T166" s="279"/>
      <c r="AT166" s="274" t="s">
        <v>171</v>
      </c>
      <c r="AU166" s="274" t="s">
        <v>81</v>
      </c>
      <c r="AV166" s="273" t="s">
        <v>167</v>
      </c>
      <c r="AW166" s="273" t="s">
        <v>36</v>
      </c>
      <c r="AX166" s="273" t="s">
        <v>77</v>
      </c>
      <c r="AY166" s="274" t="s">
        <v>160</v>
      </c>
    </row>
    <row r="167" spans="2:65" s="118" customFormat="1" ht="25.5" customHeight="1">
      <c r="B167" s="113"/>
      <c r="C167" s="280" t="s">
        <v>276</v>
      </c>
      <c r="D167" s="280" t="s">
        <v>277</v>
      </c>
      <c r="E167" s="281" t="s">
        <v>278</v>
      </c>
      <c r="F167" s="282" t="s">
        <v>279</v>
      </c>
      <c r="G167" s="283" t="s">
        <v>280</v>
      </c>
      <c r="H167" s="284">
        <v>22.02</v>
      </c>
      <c r="I167" s="12"/>
      <c r="J167" s="285">
        <f>ROUND(I167*H167,2)</f>
        <v>0</v>
      </c>
      <c r="K167" s="282" t="s">
        <v>5</v>
      </c>
      <c r="L167" s="286"/>
      <c r="M167" s="287" t="s">
        <v>5</v>
      </c>
      <c r="N167" s="288" t="s">
        <v>44</v>
      </c>
      <c r="O167" s="114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AR167" s="97" t="s">
        <v>213</v>
      </c>
      <c r="AT167" s="97" t="s">
        <v>277</v>
      </c>
      <c r="AU167" s="97" t="s">
        <v>81</v>
      </c>
      <c r="AY167" s="97" t="s">
        <v>160</v>
      </c>
      <c r="BE167" s="253">
        <f>IF(N167="základní",J167,0)</f>
        <v>0</v>
      </c>
      <c r="BF167" s="253">
        <f>IF(N167="snížená",J167,0)</f>
        <v>0</v>
      </c>
      <c r="BG167" s="253">
        <f>IF(N167="zákl. přenesená",J167,0)</f>
        <v>0</v>
      </c>
      <c r="BH167" s="253">
        <f>IF(N167="sníž. přenesená",J167,0)</f>
        <v>0</v>
      </c>
      <c r="BI167" s="253">
        <f>IF(N167="nulová",J167,0)</f>
        <v>0</v>
      </c>
      <c r="BJ167" s="97" t="s">
        <v>77</v>
      </c>
      <c r="BK167" s="253">
        <f>ROUND(I167*H167,2)</f>
        <v>0</v>
      </c>
      <c r="BL167" s="97" t="s">
        <v>167</v>
      </c>
      <c r="BM167" s="97" t="s">
        <v>281</v>
      </c>
    </row>
    <row r="168" spans="2:65" s="118" customFormat="1" ht="27">
      <c r="B168" s="113"/>
      <c r="D168" s="254" t="s">
        <v>169</v>
      </c>
      <c r="F168" s="255" t="s">
        <v>282</v>
      </c>
      <c r="I168" s="6"/>
      <c r="L168" s="113"/>
      <c r="M168" s="256"/>
      <c r="N168" s="114"/>
      <c r="O168" s="114"/>
      <c r="P168" s="114"/>
      <c r="Q168" s="114"/>
      <c r="R168" s="114"/>
      <c r="S168" s="114"/>
      <c r="T168" s="144"/>
      <c r="AT168" s="97" t="s">
        <v>169</v>
      </c>
      <c r="AU168" s="97" t="s">
        <v>81</v>
      </c>
    </row>
    <row r="169" spans="2:65" s="265" customFormat="1">
      <c r="B169" s="264"/>
      <c r="D169" s="254" t="s">
        <v>171</v>
      </c>
      <c r="E169" s="266" t="s">
        <v>5</v>
      </c>
      <c r="F169" s="267" t="s">
        <v>283</v>
      </c>
      <c r="H169" s="268">
        <v>22.02</v>
      </c>
      <c r="I169" s="10"/>
      <c r="L169" s="264"/>
      <c r="M169" s="269"/>
      <c r="N169" s="270"/>
      <c r="O169" s="270"/>
      <c r="P169" s="270"/>
      <c r="Q169" s="270"/>
      <c r="R169" s="270"/>
      <c r="S169" s="270"/>
      <c r="T169" s="271"/>
      <c r="AT169" s="266" t="s">
        <v>171</v>
      </c>
      <c r="AU169" s="266" t="s">
        <v>81</v>
      </c>
      <c r="AV169" s="265" t="s">
        <v>81</v>
      </c>
      <c r="AW169" s="265" t="s">
        <v>36</v>
      </c>
      <c r="AX169" s="265" t="s">
        <v>77</v>
      </c>
      <c r="AY169" s="266" t="s">
        <v>160</v>
      </c>
    </row>
    <row r="170" spans="2:65" s="118" customFormat="1" ht="38.25" customHeight="1">
      <c r="B170" s="113"/>
      <c r="C170" s="243" t="s">
        <v>284</v>
      </c>
      <c r="D170" s="243" t="s">
        <v>162</v>
      </c>
      <c r="E170" s="244" t="s">
        <v>285</v>
      </c>
      <c r="F170" s="245" t="s">
        <v>286</v>
      </c>
      <c r="G170" s="246" t="s">
        <v>210</v>
      </c>
      <c r="H170" s="247">
        <v>2.75</v>
      </c>
      <c r="I170" s="8"/>
      <c r="J170" s="248">
        <f>ROUND(I170*H170,2)</f>
        <v>0</v>
      </c>
      <c r="K170" s="245" t="s">
        <v>5</v>
      </c>
      <c r="L170" s="113"/>
      <c r="M170" s="249" t="s">
        <v>5</v>
      </c>
      <c r="N170" s="250" t="s">
        <v>44</v>
      </c>
      <c r="O170" s="114"/>
      <c r="P170" s="251">
        <f>O170*H170</f>
        <v>0</v>
      </c>
      <c r="Q170" s="251">
        <v>0</v>
      </c>
      <c r="R170" s="251">
        <f>Q170*H170</f>
        <v>0</v>
      </c>
      <c r="S170" s="251">
        <v>0</v>
      </c>
      <c r="T170" s="252">
        <f>S170*H170</f>
        <v>0</v>
      </c>
      <c r="AR170" s="97" t="s">
        <v>167</v>
      </c>
      <c r="AT170" s="97" t="s">
        <v>162</v>
      </c>
      <c r="AU170" s="97" t="s">
        <v>81</v>
      </c>
      <c r="AY170" s="97" t="s">
        <v>160</v>
      </c>
      <c r="BE170" s="253">
        <f>IF(N170="základní",J170,0)</f>
        <v>0</v>
      </c>
      <c r="BF170" s="253">
        <f>IF(N170="snížená",J170,0)</f>
        <v>0</v>
      </c>
      <c r="BG170" s="253">
        <f>IF(N170="zákl. přenesená",J170,0)</f>
        <v>0</v>
      </c>
      <c r="BH170" s="253">
        <f>IF(N170="sníž. přenesená",J170,0)</f>
        <v>0</v>
      </c>
      <c r="BI170" s="253">
        <f>IF(N170="nulová",J170,0)</f>
        <v>0</v>
      </c>
      <c r="BJ170" s="97" t="s">
        <v>77</v>
      </c>
      <c r="BK170" s="253">
        <f>ROUND(I170*H170,2)</f>
        <v>0</v>
      </c>
      <c r="BL170" s="97" t="s">
        <v>167</v>
      </c>
      <c r="BM170" s="97" t="s">
        <v>287</v>
      </c>
    </row>
    <row r="171" spans="2:65" s="118" customFormat="1" ht="38.25" customHeight="1">
      <c r="B171" s="113"/>
      <c r="C171" s="243" t="s">
        <v>288</v>
      </c>
      <c r="D171" s="243" t="s">
        <v>162</v>
      </c>
      <c r="E171" s="244" t="s">
        <v>289</v>
      </c>
      <c r="F171" s="245" t="s">
        <v>290</v>
      </c>
      <c r="G171" s="246" t="s">
        <v>210</v>
      </c>
      <c r="H171" s="247">
        <v>6.2060000000000004</v>
      </c>
      <c r="I171" s="8"/>
      <c r="J171" s="248">
        <f>ROUND(I171*H171,2)</f>
        <v>0</v>
      </c>
      <c r="K171" s="245" t="s">
        <v>166</v>
      </c>
      <c r="L171" s="113"/>
      <c r="M171" s="249" t="s">
        <v>5</v>
      </c>
      <c r="N171" s="250" t="s">
        <v>44</v>
      </c>
      <c r="O171" s="114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AR171" s="97" t="s">
        <v>167</v>
      </c>
      <c r="AT171" s="97" t="s">
        <v>162</v>
      </c>
      <c r="AU171" s="97" t="s">
        <v>81</v>
      </c>
      <c r="AY171" s="97" t="s">
        <v>160</v>
      </c>
      <c r="BE171" s="253">
        <f>IF(N171="základní",J171,0)</f>
        <v>0</v>
      </c>
      <c r="BF171" s="253">
        <f>IF(N171="snížená",J171,0)</f>
        <v>0</v>
      </c>
      <c r="BG171" s="253">
        <f>IF(N171="zákl. přenesená",J171,0)</f>
        <v>0</v>
      </c>
      <c r="BH171" s="253">
        <f>IF(N171="sníž. přenesená",J171,0)</f>
        <v>0</v>
      </c>
      <c r="BI171" s="253">
        <f>IF(N171="nulová",J171,0)</f>
        <v>0</v>
      </c>
      <c r="BJ171" s="97" t="s">
        <v>77</v>
      </c>
      <c r="BK171" s="253">
        <f>ROUND(I171*H171,2)</f>
        <v>0</v>
      </c>
      <c r="BL171" s="97" t="s">
        <v>167</v>
      </c>
      <c r="BM171" s="97" t="s">
        <v>291</v>
      </c>
    </row>
    <row r="172" spans="2:65" s="258" customFormat="1">
      <c r="B172" s="257"/>
      <c r="D172" s="254" t="s">
        <v>171</v>
      </c>
      <c r="E172" s="259" t="s">
        <v>5</v>
      </c>
      <c r="F172" s="260" t="s">
        <v>172</v>
      </c>
      <c r="H172" s="259" t="s">
        <v>5</v>
      </c>
      <c r="I172" s="9"/>
      <c r="L172" s="257"/>
      <c r="M172" s="261"/>
      <c r="N172" s="262"/>
      <c r="O172" s="262"/>
      <c r="P172" s="262"/>
      <c r="Q172" s="262"/>
      <c r="R172" s="262"/>
      <c r="S172" s="262"/>
      <c r="T172" s="263"/>
      <c r="AT172" s="259" t="s">
        <v>171</v>
      </c>
      <c r="AU172" s="259" t="s">
        <v>81</v>
      </c>
      <c r="AV172" s="258" t="s">
        <v>77</v>
      </c>
      <c r="AW172" s="258" t="s">
        <v>36</v>
      </c>
      <c r="AX172" s="258" t="s">
        <v>73</v>
      </c>
      <c r="AY172" s="259" t="s">
        <v>160</v>
      </c>
    </row>
    <row r="173" spans="2:65" s="258" customFormat="1">
      <c r="B173" s="257"/>
      <c r="D173" s="254" t="s">
        <v>171</v>
      </c>
      <c r="E173" s="259" t="s">
        <v>5</v>
      </c>
      <c r="F173" s="260" t="s">
        <v>222</v>
      </c>
      <c r="H173" s="259" t="s">
        <v>5</v>
      </c>
      <c r="I173" s="9"/>
      <c r="L173" s="257"/>
      <c r="M173" s="261"/>
      <c r="N173" s="262"/>
      <c r="O173" s="262"/>
      <c r="P173" s="262"/>
      <c r="Q173" s="262"/>
      <c r="R173" s="262"/>
      <c r="S173" s="262"/>
      <c r="T173" s="263"/>
      <c r="AT173" s="259" t="s">
        <v>171</v>
      </c>
      <c r="AU173" s="259" t="s">
        <v>81</v>
      </c>
      <c r="AV173" s="258" t="s">
        <v>77</v>
      </c>
      <c r="AW173" s="258" t="s">
        <v>36</v>
      </c>
      <c r="AX173" s="258" t="s">
        <v>73</v>
      </c>
      <c r="AY173" s="259" t="s">
        <v>160</v>
      </c>
    </row>
    <row r="174" spans="2:65" s="265" customFormat="1">
      <c r="B174" s="264"/>
      <c r="D174" s="254" t="s">
        <v>171</v>
      </c>
      <c r="E174" s="266" t="s">
        <v>5</v>
      </c>
      <c r="F174" s="267" t="s">
        <v>292</v>
      </c>
      <c r="H174" s="268">
        <v>6.76</v>
      </c>
      <c r="I174" s="10"/>
      <c r="L174" s="264"/>
      <c r="M174" s="269"/>
      <c r="N174" s="270"/>
      <c r="O174" s="270"/>
      <c r="P174" s="270"/>
      <c r="Q174" s="270"/>
      <c r="R174" s="270"/>
      <c r="S174" s="270"/>
      <c r="T174" s="271"/>
      <c r="AT174" s="266" t="s">
        <v>171</v>
      </c>
      <c r="AU174" s="266" t="s">
        <v>81</v>
      </c>
      <c r="AV174" s="265" t="s">
        <v>81</v>
      </c>
      <c r="AW174" s="265" t="s">
        <v>36</v>
      </c>
      <c r="AX174" s="265" t="s">
        <v>73</v>
      </c>
      <c r="AY174" s="266" t="s">
        <v>160</v>
      </c>
    </row>
    <row r="175" spans="2:65" s="265" customFormat="1">
      <c r="B175" s="264"/>
      <c r="D175" s="254" t="s">
        <v>171</v>
      </c>
      <c r="E175" s="266" t="s">
        <v>5</v>
      </c>
      <c r="F175" s="267" t="s">
        <v>293</v>
      </c>
      <c r="H175" s="268">
        <v>-0.55400000000000005</v>
      </c>
      <c r="I175" s="10"/>
      <c r="L175" s="264"/>
      <c r="M175" s="269"/>
      <c r="N175" s="270"/>
      <c r="O175" s="270"/>
      <c r="P175" s="270"/>
      <c r="Q175" s="270"/>
      <c r="R175" s="270"/>
      <c r="S175" s="270"/>
      <c r="T175" s="271"/>
      <c r="AT175" s="266" t="s">
        <v>171</v>
      </c>
      <c r="AU175" s="266" t="s">
        <v>81</v>
      </c>
      <c r="AV175" s="265" t="s">
        <v>81</v>
      </c>
      <c r="AW175" s="265" t="s">
        <v>36</v>
      </c>
      <c r="AX175" s="265" t="s">
        <v>73</v>
      </c>
      <c r="AY175" s="266" t="s">
        <v>160</v>
      </c>
    </row>
    <row r="176" spans="2:65" s="273" customFormat="1">
      <c r="B176" s="272"/>
      <c r="D176" s="254" t="s">
        <v>171</v>
      </c>
      <c r="E176" s="274" t="s">
        <v>5</v>
      </c>
      <c r="F176" s="275" t="s">
        <v>176</v>
      </c>
      <c r="H176" s="276">
        <v>6.2060000000000004</v>
      </c>
      <c r="I176" s="11"/>
      <c r="L176" s="272"/>
      <c r="M176" s="277"/>
      <c r="N176" s="278"/>
      <c r="O176" s="278"/>
      <c r="P176" s="278"/>
      <c r="Q176" s="278"/>
      <c r="R176" s="278"/>
      <c r="S176" s="278"/>
      <c r="T176" s="279"/>
      <c r="AT176" s="274" t="s">
        <v>171</v>
      </c>
      <c r="AU176" s="274" t="s">
        <v>81</v>
      </c>
      <c r="AV176" s="273" t="s">
        <v>167</v>
      </c>
      <c r="AW176" s="273" t="s">
        <v>36</v>
      </c>
      <c r="AX176" s="273" t="s">
        <v>77</v>
      </c>
      <c r="AY176" s="274" t="s">
        <v>160</v>
      </c>
    </row>
    <row r="177" spans="2:65" s="118" customFormat="1" ht="16.5" customHeight="1">
      <c r="B177" s="113"/>
      <c r="C177" s="280" t="s">
        <v>10</v>
      </c>
      <c r="D177" s="280" t="s">
        <v>277</v>
      </c>
      <c r="E177" s="281" t="s">
        <v>294</v>
      </c>
      <c r="F177" s="282" t="s">
        <v>295</v>
      </c>
      <c r="G177" s="283" t="s">
        <v>280</v>
      </c>
      <c r="H177" s="284">
        <v>12.412000000000001</v>
      </c>
      <c r="I177" s="12"/>
      <c r="J177" s="285">
        <f>ROUND(I177*H177,2)</f>
        <v>0</v>
      </c>
      <c r="K177" s="282" t="s">
        <v>188</v>
      </c>
      <c r="L177" s="286"/>
      <c r="M177" s="287" t="s">
        <v>5</v>
      </c>
      <c r="N177" s="288" t="s">
        <v>44</v>
      </c>
      <c r="O177" s="114"/>
      <c r="P177" s="251">
        <f>O177*H177</f>
        <v>0</v>
      </c>
      <c r="Q177" s="251">
        <v>0</v>
      </c>
      <c r="R177" s="251">
        <f>Q177*H177</f>
        <v>0</v>
      </c>
      <c r="S177" s="251">
        <v>0</v>
      </c>
      <c r="T177" s="252">
        <f>S177*H177</f>
        <v>0</v>
      </c>
      <c r="AR177" s="97" t="s">
        <v>213</v>
      </c>
      <c r="AT177" s="97" t="s">
        <v>277</v>
      </c>
      <c r="AU177" s="97" t="s">
        <v>81</v>
      </c>
      <c r="AY177" s="97" t="s">
        <v>160</v>
      </c>
      <c r="BE177" s="253">
        <f>IF(N177="základní",J177,0)</f>
        <v>0</v>
      </c>
      <c r="BF177" s="253">
        <f>IF(N177="snížená",J177,0)</f>
        <v>0</v>
      </c>
      <c r="BG177" s="253">
        <f>IF(N177="zákl. přenesená",J177,0)</f>
        <v>0</v>
      </c>
      <c r="BH177" s="253">
        <f>IF(N177="sníž. přenesená",J177,0)</f>
        <v>0</v>
      </c>
      <c r="BI177" s="253">
        <f>IF(N177="nulová",J177,0)</f>
        <v>0</v>
      </c>
      <c r="BJ177" s="97" t="s">
        <v>77</v>
      </c>
      <c r="BK177" s="253">
        <f>ROUND(I177*H177,2)</f>
        <v>0</v>
      </c>
      <c r="BL177" s="97" t="s">
        <v>167</v>
      </c>
      <c r="BM177" s="97" t="s">
        <v>296</v>
      </c>
    </row>
    <row r="178" spans="2:65" s="118" customFormat="1" ht="27">
      <c r="B178" s="113"/>
      <c r="D178" s="254" t="s">
        <v>169</v>
      </c>
      <c r="F178" s="255" t="s">
        <v>282</v>
      </c>
      <c r="I178" s="6"/>
      <c r="L178" s="113"/>
      <c r="M178" s="256"/>
      <c r="N178" s="114"/>
      <c r="O178" s="114"/>
      <c r="P178" s="114"/>
      <c r="Q178" s="114"/>
      <c r="R178" s="114"/>
      <c r="S178" s="114"/>
      <c r="T178" s="144"/>
      <c r="AT178" s="97" t="s">
        <v>169</v>
      </c>
      <c r="AU178" s="97" t="s">
        <v>81</v>
      </c>
    </row>
    <row r="179" spans="2:65" s="265" customFormat="1">
      <c r="B179" s="264"/>
      <c r="D179" s="254" t="s">
        <v>171</v>
      </c>
      <c r="F179" s="267" t="s">
        <v>297</v>
      </c>
      <c r="H179" s="268">
        <v>12.412000000000001</v>
      </c>
      <c r="I179" s="10"/>
      <c r="L179" s="264"/>
      <c r="M179" s="269"/>
      <c r="N179" s="270"/>
      <c r="O179" s="270"/>
      <c r="P179" s="270"/>
      <c r="Q179" s="270"/>
      <c r="R179" s="270"/>
      <c r="S179" s="270"/>
      <c r="T179" s="271"/>
      <c r="AT179" s="266" t="s">
        <v>171</v>
      </c>
      <c r="AU179" s="266" t="s">
        <v>81</v>
      </c>
      <c r="AV179" s="265" t="s">
        <v>81</v>
      </c>
      <c r="AW179" s="265" t="s">
        <v>6</v>
      </c>
      <c r="AX179" s="265" t="s">
        <v>77</v>
      </c>
      <c r="AY179" s="266" t="s">
        <v>160</v>
      </c>
    </row>
    <row r="180" spans="2:65" s="118" customFormat="1" ht="38.25" customHeight="1">
      <c r="B180" s="113"/>
      <c r="C180" s="243" t="s">
        <v>298</v>
      </c>
      <c r="D180" s="243" t="s">
        <v>162</v>
      </c>
      <c r="E180" s="244" t="s">
        <v>299</v>
      </c>
      <c r="F180" s="245" t="s">
        <v>300</v>
      </c>
      <c r="G180" s="246" t="s">
        <v>165</v>
      </c>
      <c r="H180" s="247">
        <v>9.5</v>
      </c>
      <c r="I180" s="8"/>
      <c r="J180" s="248">
        <f>ROUND(I180*H180,2)</f>
        <v>0</v>
      </c>
      <c r="K180" s="245" t="s">
        <v>188</v>
      </c>
      <c r="L180" s="113"/>
      <c r="M180" s="249" t="s">
        <v>5</v>
      </c>
      <c r="N180" s="250" t="s">
        <v>44</v>
      </c>
      <c r="O180" s="114"/>
      <c r="P180" s="251">
        <f>O180*H180</f>
        <v>0</v>
      </c>
      <c r="Q180" s="251">
        <v>0</v>
      </c>
      <c r="R180" s="251">
        <f>Q180*H180</f>
        <v>0</v>
      </c>
      <c r="S180" s="251">
        <v>0</v>
      </c>
      <c r="T180" s="252">
        <f>S180*H180</f>
        <v>0</v>
      </c>
      <c r="AR180" s="97" t="s">
        <v>167</v>
      </c>
      <c r="AT180" s="97" t="s">
        <v>162</v>
      </c>
      <c r="AU180" s="97" t="s">
        <v>81</v>
      </c>
      <c r="AY180" s="97" t="s">
        <v>160</v>
      </c>
      <c r="BE180" s="253">
        <f>IF(N180="základní",J180,0)</f>
        <v>0</v>
      </c>
      <c r="BF180" s="253">
        <f>IF(N180="snížená",J180,0)</f>
        <v>0</v>
      </c>
      <c r="BG180" s="253">
        <f>IF(N180="zákl. přenesená",J180,0)</f>
        <v>0</v>
      </c>
      <c r="BH180" s="253">
        <f>IF(N180="sníž. přenesená",J180,0)</f>
        <v>0</v>
      </c>
      <c r="BI180" s="253">
        <f>IF(N180="nulová",J180,0)</f>
        <v>0</v>
      </c>
      <c r="BJ180" s="97" t="s">
        <v>77</v>
      </c>
      <c r="BK180" s="253">
        <f>ROUND(I180*H180,2)</f>
        <v>0</v>
      </c>
      <c r="BL180" s="97" t="s">
        <v>167</v>
      </c>
      <c r="BM180" s="97" t="s">
        <v>301</v>
      </c>
    </row>
    <row r="181" spans="2:65" s="265" customFormat="1">
      <c r="B181" s="264"/>
      <c r="D181" s="254" t="s">
        <v>171</v>
      </c>
      <c r="E181" s="266" t="s">
        <v>5</v>
      </c>
      <c r="F181" s="267" t="s">
        <v>302</v>
      </c>
      <c r="H181" s="268">
        <v>9.5</v>
      </c>
      <c r="I181" s="10"/>
      <c r="L181" s="264"/>
      <c r="M181" s="269"/>
      <c r="N181" s="270"/>
      <c r="O181" s="270"/>
      <c r="P181" s="270"/>
      <c r="Q181" s="270"/>
      <c r="R181" s="270"/>
      <c r="S181" s="270"/>
      <c r="T181" s="271"/>
      <c r="AT181" s="266" t="s">
        <v>171</v>
      </c>
      <c r="AU181" s="266" t="s">
        <v>81</v>
      </c>
      <c r="AV181" s="265" t="s">
        <v>81</v>
      </c>
      <c r="AW181" s="265" t="s">
        <v>36</v>
      </c>
      <c r="AX181" s="265" t="s">
        <v>77</v>
      </c>
      <c r="AY181" s="266" t="s">
        <v>160</v>
      </c>
    </row>
    <row r="182" spans="2:65" s="118" customFormat="1" ht="25.5" customHeight="1">
      <c r="B182" s="113"/>
      <c r="C182" s="243" t="s">
        <v>303</v>
      </c>
      <c r="D182" s="243" t="s">
        <v>162</v>
      </c>
      <c r="E182" s="244" t="s">
        <v>304</v>
      </c>
      <c r="F182" s="245" t="s">
        <v>305</v>
      </c>
      <c r="G182" s="246" t="s">
        <v>165</v>
      </c>
      <c r="H182" s="247">
        <v>4.75</v>
      </c>
      <c r="I182" s="8"/>
      <c r="J182" s="248">
        <f>ROUND(I182*H182,2)</f>
        <v>0</v>
      </c>
      <c r="K182" s="245" t="s">
        <v>188</v>
      </c>
      <c r="L182" s="113"/>
      <c r="M182" s="249" t="s">
        <v>5</v>
      </c>
      <c r="N182" s="250" t="s">
        <v>44</v>
      </c>
      <c r="O182" s="114"/>
      <c r="P182" s="251">
        <f>O182*H182</f>
        <v>0</v>
      </c>
      <c r="Q182" s="251">
        <v>0</v>
      </c>
      <c r="R182" s="251">
        <f>Q182*H182</f>
        <v>0</v>
      </c>
      <c r="S182" s="251">
        <v>0</v>
      </c>
      <c r="T182" s="252">
        <f>S182*H182</f>
        <v>0</v>
      </c>
      <c r="AR182" s="97" t="s">
        <v>167</v>
      </c>
      <c r="AT182" s="97" t="s">
        <v>162</v>
      </c>
      <c r="AU182" s="97" t="s">
        <v>81</v>
      </c>
      <c r="AY182" s="97" t="s">
        <v>160</v>
      </c>
      <c r="BE182" s="253">
        <f>IF(N182="základní",J182,0)</f>
        <v>0</v>
      </c>
      <c r="BF182" s="253">
        <f>IF(N182="snížená",J182,0)</f>
        <v>0</v>
      </c>
      <c r="BG182" s="253">
        <f>IF(N182="zákl. přenesená",J182,0)</f>
        <v>0</v>
      </c>
      <c r="BH182" s="253">
        <f>IF(N182="sníž. přenesená",J182,0)</f>
        <v>0</v>
      </c>
      <c r="BI182" s="253">
        <f>IF(N182="nulová",J182,0)</f>
        <v>0</v>
      </c>
      <c r="BJ182" s="97" t="s">
        <v>77</v>
      </c>
      <c r="BK182" s="253">
        <f>ROUND(I182*H182,2)</f>
        <v>0</v>
      </c>
      <c r="BL182" s="97" t="s">
        <v>167</v>
      </c>
      <c r="BM182" s="97" t="s">
        <v>306</v>
      </c>
    </row>
    <row r="183" spans="2:65" s="265" customFormat="1">
      <c r="B183" s="264"/>
      <c r="D183" s="254" t="s">
        <v>171</v>
      </c>
      <c r="E183" s="266" t="s">
        <v>5</v>
      </c>
      <c r="F183" s="267" t="s">
        <v>307</v>
      </c>
      <c r="H183" s="268">
        <v>4.75</v>
      </c>
      <c r="I183" s="10"/>
      <c r="L183" s="264"/>
      <c r="M183" s="269"/>
      <c r="N183" s="270"/>
      <c r="O183" s="270"/>
      <c r="P183" s="270"/>
      <c r="Q183" s="270"/>
      <c r="R183" s="270"/>
      <c r="S183" s="270"/>
      <c r="T183" s="271"/>
      <c r="AT183" s="266" t="s">
        <v>171</v>
      </c>
      <c r="AU183" s="266" t="s">
        <v>81</v>
      </c>
      <c r="AV183" s="265" t="s">
        <v>81</v>
      </c>
      <c r="AW183" s="265" t="s">
        <v>36</v>
      </c>
      <c r="AX183" s="265" t="s">
        <v>77</v>
      </c>
      <c r="AY183" s="266" t="s">
        <v>160</v>
      </c>
    </row>
    <row r="184" spans="2:65" s="118" customFormat="1" ht="25.5" customHeight="1">
      <c r="B184" s="113"/>
      <c r="C184" s="243" t="s">
        <v>308</v>
      </c>
      <c r="D184" s="243" t="s">
        <v>162</v>
      </c>
      <c r="E184" s="244" t="s">
        <v>309</v>
      </c>
      <c r="F184" s="245" t="s">
        <v>310</v>
      </c>
      <c r="G184" s="246" t="s">
        <v>165</v>
      </c>
      <c r="H184" s="247">
        <v>9.5</v>
      </c>
      <c r="I184" s="8"/>
      <c r="J184" s="248">
        <f>ROUND(I184*H184,2)</f>
        <v>0</v>
      </c>
      <c r="K184" s="245" t="s">
        <v>188</v>
      </c>
      <c r="L184" s="113"/>
      <c r="M184" s="249" t="s">
        <v>5</v>
      </c>
      <c r="N184" s="250" t="s">
        <v>44</v>
      </c>
      <c r="O184" s="114"/>
      <c r="P184" s="251">
        <f>O184*H184</f>
        <v>0</v>
      </c>
      <c r="Q184" s="251">
        <v>0</v>
      </c>
      <c r="R184" s="251">
        <f>Q184*H184</f>
        <v>0</v>
      </c>
      <c r="S184" s="251">
        <v>0</v>
      </c>
      <c r="T184" s="252">
        <f>S184*H184</f>
        <v>0</v>
      </c>
      <c r="AR184" s="97" t="s">
        <v>167</v>
      </c>
      <c r="AT184" s="97" t="s">
        <v>162</v>
      </c>
      <c r="AU184" s="97" t="s">
        <v>81</v>
      </c>
      <c r="AY184" s="97" t="s">
        <v>160</v>
      </c>
      <c r="BE184" s="253">
        <f>IF(N184="základní",J184,0)</f>
        <v>0</v>
      </c>
      <c r="BF184" s="253">
        <f>IF(N184="snížená",J184,0)</f>
        <v>0</v>
      </c>
      <c r="BG184" s="253">
        <f>IF(N184="zákl. přenesená",J184,0)</f>
        <v>0</v>
      </c>
      <c r="BH184" s="253">
        <f>IF(N184="sníž. přenesená",J184,0)</f>
        <v>0</v>
      </c>
      <c r="BI184" s="253">
        <f>IF(N184="nulová",J184,0)</f>
        <v>0</v>
      </c>
      <c r="BJ184" s="97" t="s">
        <v>77</v>
      </c>
      <c r="BK184" s="253">
        <f>ROUND(I184*H184,2)</f>
        <v>0</v>
      </c>
      <c r="BL184" s="97" t="s">
        <v>167</v>
      </c>
      <c r="BM184" s="97" t="s">
        <v>311</v>
      </c>
    </row>
    <row r="185" spans="2:65" s="265" customFormat="1">
      <c r="B185" s="264"/>
      <c r="D185" s="254" t="s">
        <v>171</v>
      </c>
      <c r="E185" s="266" t="s">
        <v>5</v>
      </c>
      <c r="F185" s="267" t="s">
        <v>312</v>
      </c>
      <c r="H185" s="268">
        <v>9.5</v>
      </c>
      <c r="I185" s="10"/>
      <c r="L185" s="264"/>
      <c r="M185" s="269"/>
      <c r="N185" s="270"/>
      <c r="O185" s="270"/>
      <c r="P185" s="270"/>
      <c r="Q185" s="270"/>
      <c r="R185" s="270"/>
      <c r="S185" s="270"/>
      <c r="T185" s="271"/>
      <c r="AT185" s="266" t="s">
        <v>171</v>
      </c>
      <c r="AU185" s="266" t="s">
        <v>81</v>
      </c>
      <c r="AV185" s="265" t="s">
        <v>81</v>
      </c>
      <c r="AW185" s="265" t="s">
        <v>36</v>
      </c>
      <c r="AX185" s="265" t="s">
        <v>77</v>
      </c>
      <c r="AY185" s="266" t="s">
        <v>160</v>
      </c>
    </row>
    <row r="186" spans="2:65" s="118" customFormat="1" ht="16.5" customHeight="1">
      <c r="B186" s="113"/>
      <c r="C186" s="280" t="s">
        <v>313</v>
      </c>
      <c r="D186" s="280" t="s">
        <v>277</v>
      </c>
      <c r="E186" s="281" t="s">
        <v>314</v>
      </c>
      <c r="F186" s="282" t="s">
        <v>315</v>
      </c>
      <c r="G186" s="283" t="s">
        <v>316</v>
      </c>
      <c r="H186" s="284">
        <v>0.19</v>
      </c>
      <c r="I186" s="12"/>
      <c r="J186" s="285">
        <f>ROUND(I186*H186,2)</f>
        <v>0</v>
      </c>
      <c r="K186" s="282" t="s">
        <v>188</v>
      </c>
      <c r="L186" s="286"/>
      <c r="M186" s="287" t="s">
        <v>5</v>
      </c>
      <c r="N186" s="288" t="s">
        <v>44</v>
      </c>
      <c r="O186" s="114"/>
      <c r="P186" s="251">
        <f>O186*H186</f>
        <v>0</v>
      </c>
      <c r="Q186" s="251">
        <v>1E-3</v>
      </c>
      <c r="R186" s="251">
        <f>Q186*H186</f>
        <v>1.9000000000000001E-4</v>
      </c>
      <c r="S186" s="251">
        <v>0</v>
      </c>
      <c r="T186" s="252">
        <f>S186*H186</f>
        <v>0</v>
      </c>
      <c r="AR186" s="97" t="s">
        <v>213</v>
      </c>
      <c r="AT186" s="97" t="s">
        <v>277</v>
      </c>
      <c r="AU186" s="97" t="s">
        <v>81</v>
      </c>
      <c r="AY186" s="97" t="s">
        <v>160</v>
      </c>
      <c r="BE186" s="253">
        <f>IF(N186="základní",J186,0)</f>
        <v>0</v>
      </c>
      <c r="BF186" s="253">
        <f>IF(N186="snížená",J186,0)</f>
        <v>0</v>
      </c>
      <c r="BG186" s="253">
        <f>IF(N186="zákl. přenesená",J186,0)</f>
        <v>0</v>
      </c>
      <c r="BH186" s="253">
        <f>IF(N186="sníž. přenesená",J186,0)</f>
        <v>0</v>
      </c>
      <c r="BI186" s="253">
        <f>IF(N186="nulová",J186,0)</f>
        <v>0</v>
      </c>
      <c r="BJ186" s="97" t="s">
        <v>77</v>
      </c>
      <c r="BK186" s="253">
        <f>ROUND(I186*H186,2)</f>
        <v>0</v>
      </c>
      <c r="BL186" s="97" t="s">
        <v>167</v>
      </c>
      <c r="BM186" s="97" t="s">
        <v>317</v>
      </c>
    </row>
    <row r="187" spans="2:65" s="265" customFormat="1">
      <c r="B187" s="264"/>
      <c r="D187" s="254" t="s">
        <v>171</v>
      </c>
      <c r="E187" s="266" t="s">
        <v>5</v>
      </c>
      <c r="F187" s="267" t="s">
        <v>318</v>
      </c>
      <c r="H187" s="268">
        <v>0.19</v>
      </c>
      <c r="I187" s="10"/>
      <c r="L187" s="264"/>
      <c r="M187" s="269"/>
      <c r="N187" s="270"/>
      <c r="O187" s="270"/>
      <c r="P187" s="270"/>
      <c r="Q187" s="270"/>
      <c r="R187" s="270"/>
      <c r="S187" s="270"/>
      <c r="T187" s="271"/>
      <c r="AT187" s="266" t="s">
        <v>171</v>
      </c>
      <c r="AU187" s="266" t="s">
        <v>81</v>
      </c>
      <c r="AV187" s="265" t="s">
        <v>81</v>
      </c>
      <c r="AW187" s="265" t="s">
        <v>36</v>
      </c>
      <c r="AX187" s="265" t="s">
        <v>77</v>
      </c>
      <c r="AY187" s="266" t="s">
        <v>160</v>
      </c>
    </row>
    <row r="188" spans="2:65" s="231" customFormat="1" ht="29.85" customHeight="1">
      <c r="B188" s="230"/>
      <c r="D188" s="232" t="s">
        <v>72</v>
      </c>
      <c r="E188" s="241" t="s">
        <v>81</v>
      </c>
      <c r="F188" s="241" t="s">
        <v>319</v>
      </c>
      <c r="I188" s="7"/>
      <c r="J188" s="242">
        <f>BK188</f>
        <v>0</v>
      </c>
      <c r="L188" s="230"/>
      <c r="M188" s="235"/>
      <c r="N188" s="236"/>
      <c r="O188" s="236"/>
      <c r="P188" s="237">
        <f>SUM(P189:P192)</f>
        <v>0</v>
      </c>
      <c r="Q188" s="236"/>
      <c r="R188" s="237">
        <f>SUM(R189:R192)</f>
        <v>8.8329999999999988E-3</v>
      </c>
      <c r="S188" s="236"/>
      <c r="T188" s="238">
        <f>SUM(T189:T192)</f>
        <v>0</v>
      </c>
      <c r="AR188" s="232" t="s">
        <v>77</v>
      </c>
      <c r="AT188" s="239" t="s">
        <v>72</v>
      </c>
      <c r="AU188" s="239" t="s">
        <v>77</v>
      </c>
      <c r="AY188" s="232" t="s">
        <v>160</v>
      </c>
      <c r="BK188" s="240">
        <f>SUM(BK189:BK192)</f>
        <v>0</v>
      </c>
    </row>
    <row r="189" spans="2:65" s="118" customFormat="1" ht="25.5" customHeight="1">
      <c r="B189" s="113"/>
      <c r="C189" s="243" t="s">
        <v>320</v>
      </c>
      <c r="D189" s="243" t="s">
        <v>162</v>
      </c>
      <c r="E189" s="244" t="s">
        <v>321</v>
      </c>
      <c r="F189" s="245" t="s">
        <v>322</v>
      </c>
      <c r="G189" s="246" t="s">
        <v>210</v>
      </c>
      <c r="H189" s="247">
        <v>1.7549999999999999</v>
      </c>
      <c r="I189" s="8"/>
      <c r="J189" s="248">
        <f>ROUND(I189*H189,2)</f>
        <v>0</v>
      </c>
      <c r="K189" s="245" t="s">
        <v>166</v>
      </c>
      <c r="L189" s="113"/>
      <c r="M189" s="249" t="s">
        <v>5</v>
      </c>
      <c r="N189" s="250" t="s">
        <v>44</v>
      </c>
      <c r="O189" s="114"/>
      <c r="P189" s="251">
        <f>O189*H189</f>
        <v>0</v>
      </c>
      <c r="Q189" s="251">
        <v>0</v>
      </c>
      <c r="R189" s="251">
        <f>Q189*H189</f>
        <v>0</v>
      </c>
      <c r="S189" s="251">
        <v>0</v>
      </c>
      <c r="T189" s="252">
        <f>S189*H189</f>
        <v>0</v>
      </c>
      <c r="AR189" s="97" t="s">
        <v>167</v>
      </c>
      <c r="AT189" s="97" t="s">
        <v>162</v>
      </c>
      <c r="AU189" s="97" t="s">
        <v>81</v>
      </c>
      <c r="AY189" s="97" t="s">
        <v>160</v>
      </c>
      <c r="BE189" s="253">
        <f>IF(N189="základní",J189,0)</f>
        <v>0</v>
      </c>
      <c r="BF189" s="253">
        <f>IF(N189="snížená",J189,0)</f>
        <v>0</v>
      </c>
      <c r="BG189" s="253">
        <f>IF(N189="zákl. přenesená",J189,0)</f>
        <v>0</v>
      </c>
      <c r="BH189" s="253">
        <f>IF(N189="sníž. přenesená",J189,0)</f>
        <v>0</v>
      </c>
      <c r="BI189" s="253">
        <f>IF(N189="nulová",J189,0)</f>
        <v>0</v>
      </c>
      <c r="BJ189" s="97" t="s">
        <v>77</v>
      </c>
      <c r="BK189" s="253">
        <f>ROUND(I189*H189,2)</f>
        <v>0</v>
      </c>
      <c r="BL189" s="97" t="s">
        <v>167</v>
      </c>
      <c r="BM189" s="97" t="s">
        <v>323</v>
      </c>
    </row>
    <row r="190" spans="2:65" s="258" customFormat="1">
      <c r="B190" s="257"/>
      <c r="D190" s="254" t="s">
        <v>171</v>
      </c>
      <c r="E190" s="259" t="s">
        <v>5</v>
      </c>
      <c r="F190" s="260" t="s">
        <v>324</v>
      </c>
      <c r="H190" s="259" t="s">
        <v>5</v>
      </c>
      <c r="I190" s="9"/>
      <c r="L190" s="257"/>
      <c r="M190" s="261"/>
      <c r="N190" s="262"/>
      <c r="O190" s="262"/>
      <c r="P190" s="262"/>
      <c r="Q190" s="262"/>
      <c r="R190" s="262"/>
      <c r="S190" s="262"/>
      <c r="T190" s="263"/>
      <c r="AT190" s="259" t="s">
        <v>171</v>
      </c>
      <c r="AU190" s="259" t="s">
        <v>81</v>
      </c>
      <c r="AV190" s="258" t="s">
        <v>77</v>
      </c>
      <c r="AW190" s="258" t="s">
        <v>36</v>
      </c>
      <c r="AX190" s="258" t="s">
        <v>73</v>
      </c>
      <c r="AY190" s="259" t="s">
        <v>160</v>
      </c>
    </row>
    <row r="191" spans="2:65" s="265" customFormat="1">
      <c r="B191" s="264"/>
      <c r="D191" s="254" t="s">
        <v>171</v>
      </c>
      <c r="E191" s="266" t="s">
        <v>5</v>
      </c>
      <c r="F191" s="267" t="s">
        <v>325</v>
      </c>
      <c r="H191" s="268">
        <v>1.7549999999999999</v>
      </c>
      <c r="I191" s="10"/>
      <c r="L191" s="264"/>
      <c r="M191" s="269"/>
      <c r="N191" s="270"/>
      <c r="O191" s="270"/>
      <c r="P191" s="270"/>
      <c r="Q191" s="270"/>
      <c r="R191" s="270"/>
      <c r="S191" s="270"/>
      <c r="T191" s="271"/>
      <c r="AT191" s="266" t="s">
        <v>171</v>
      </c>
      <c r="AU191" s="266" t="s">
        <v>81</v>
      </c>
      <c r="AV191" s="265" t="s">
        <v>81</v>
      </c>
      <c r="AW191" s="265" t="s">
        <v>36</v>
      </c>
      <c r="AX191" s="265" t="s">
        <v>77</v>
      </c>
      <c r="AY191" s="266" t="s">
        <v>160</v>
      </c>
    </row>
    <row r="192" spans="2:65" s="118" customFormat="1" ht="16.5" customHeight="1">
      <c r="B192" s="113"/>
      <c r="C192" s="243" t="s">
        <v>326</v>
      </c>
      <c r="D192" s="243" t="s">
        <v>162</v>
      </c>
      <c r="E192" s="244" t="s">
        <v>327</v>
      </c>
      <c r="F192" s="245" t="s">
        <v>328</v>
      </c>
      <c r="G192" s="246" t="s">
        <v>187</v>
      </c>
      <c r="H192" s="247">
        <v>12.1</v>
      </c>
      <c r="I192" s="8"/>
      <c r="J192" s="248">
        <f>ROUND(I192*H192,2)</f>
        <v>0</v>
      </c>
      <c r="K192" s="245" t="s">
        <v>166</v>
      </c>
      <c r="L192" s="113"/>
      <c r="M192" s="249" t="s">
        <v>5</v>
      </c>
      <c r="N192" s="250" t="s">
        <v>44</v>
      </c>
      <c r="O192" s="114"/>
      <c r="P192" s="251">
        <f>O192*H192</f>
        <v>0</v>
      </c>
      <c r="Q192" s="251">
        <v>7.2999999999999996E-4</v>
      </c>
      <c r="R192" s="251">
        <f>Q192*H192</f>
        <v>8.8329999999999988E-3</v>
      </c>
      <c r="S192" s="251">
        <v>0</v>
      </c>
      <c r="T192" s="252">
        <f>S192*H192</f>
        <v>0</v>
      </c>
      <c r="AR192" s="97" t="s">
        <v>167</v>
      </c>
      <c r="AT192" s="97" t="s">
        <v>162</v>
      </c>
      <c r="AU192" s="97" t="s">
        <v>81</v>
      </c>
      <c r="AY192" s="97" t="s">
        <v>160</v>
      </c>
      <c r="BE192" s="253">
        <f>IF(N192="základní",J192,0)</f>
        <v>0</v>
      </c>
      <c r="BF192" s="253">
        <f>IF(N192="snížená",J192,0)</f>
        <v>0</v>
      </c>
      <c r="BG192" s="253">
        <f>IF(N192="zákl. přenesená",J192,0)</f>
        <v>0</v>
      </c>
      <c r="BH192" s="253">
        <f>IF(N192="sníž. přenesená",J192,0)</f>
        <v>0</v>
      </c>
      <c r="BI192" s="253">
        <f>IF(N192="nulová",J192,0)</f>
        <v>0</v>
      </c>
      <c r="BJ192" s="97" t="s">
        <v>77</v>
      </c>
      <c r="BK192" s="253">
        <f>ROUND(I192*H192,2)</f>
        <v>0</v>
      </c>
      <c r="BL192" s="97" t="s">
        <v>167</v>
      </c>
      <c r="BM192" s="97" t="s">
        <v>329</v>
      </c>
    </row>
    <row r="193" spans="2:65" s="231" customFormat="1" ht="29.85" customHeight="1">
      <c r="B193" s="230"/>
      <c r="D193" s="232" t="s">
        <v>72</v>
      </c>
      <c r="E193" s="241" t="s">
        <v>184</v>
      </c>
      <c r="F193" s="241" t="s">
        <v>330</v>
      </c>
      <c r="I193" s="7"/>
      <c r="J193" s="242">
        <f>BK193</f>
        <v>0</v>
      </c>
      <c r="L193" s="230"/>
      <c r="M193" s="235"/>
      <c r="N193" s="236"/>
      <c r="O193" s="236"/>
      <c r="P193" s="237">
        <f>SUM(P194:P200)</f>
        <v>0</v>
      </c>
      <c r="Q193" s="236"/>
      <c r="R193" s="237">
        <f>SUM(R194:R200)</f>
        <v>0</v>
      </c>
      <c r="S193" s="236"/>
      <c r="T193" s="238">
        <f>SUM(T194:T200)</f>
        <v>6.16</v>
      </c>
      <c r="AR193" s="232" t="s">
        <v>77</v>
      </c>
      <c r="AT193" s="239" t="s">
        <v>72</v>
      </c>
      <c r="AU193" s="239" t="s">
        <v>77</v>
      </c>
      <c r="AY193" s="232" t="s">
        <v>160</v>
      </c>
      <c r="BK193" s="240">
        <f>SUM(BK194:BK200)</f>
        <v>0</v>
      </c>
    </row>
    <row r="194" spans="2:65" s="118" customFormat="1" ht="25.5" customHeight="1">
      <c r="B194" s="113"/>
      <c r="C194" s="243" t="s">
        <v>331</v>
      </c>
      <c r="D194" s="243" t="s">
        <v>162</v>
      </c>
      <c r="E194" s="244" t="s">
        <v>332</v>
      </c>
      <c r="F194" s="245" t="s">
        <v>333</v>
      </c>
      <c r="G194" s="246" t="s">
        <v>210</v>
      </c>
      <c r="H194" s="247">
        <v>2.8</v>
      </c>
      <c r="I194" s="8"/>
      <c r="J194" s="248">
        <f>ROUND(I194*H194,2)</f>
        <v>0</v>
      </c>
      <c r="K194" s="245" t="s">
        <v>188</v>
      </c>
      <c r="L194" s="113"/>
      <c r="M194" s="249" t="s">
        <v>5</v>
      </c>
      <c r="N194" s="250" t="s">
        <v>44</v>
      </c>
      <c r="O194" s="114"/>
      <c r="P194" s="251">
        <f>O194*H194</f>
        <v>0</v>
      </c>
      <c r="Q194" s="251">
        <v>0</v>
      </c>
      <c r="R194" s="251">
        <f>Q194*H194</f>
        <v>0</v>
      </c>
      <c r="S194" s="251">
        <v>2.2000000000000002</v>
      </c>
      <c r="T194" s="252">
        <f>S194*H194</f>
        <v>6.16</v>
      </c>
      <c r="AR194" s="97" t="s">
        <v>167</v>
      </c>
      <c r="AT194" s="97" t="s">
        <v>162</v>
      </c>
      <c r="AU194" s="97" t="s">
        <v>81</v>
      </c>
      <c r="AY194" s="97" t="s">
        <v>160</v>
      </c>
      <c r="BE194" s="253">
        <f>IF(N194="základní",J194,0)</f>
        <v>0</v>
      </c>
      <c r="BF194" s="253">
        <f>IF(N194="snížená",J194,0)</f>
        <v>0</v>
      </c>
      <c r="BG194" s="253">
        <f>IF(N194="zákl. přenesená",J194,0)</f>
        <v>0</v>
      </c>
      <c r="BH194" s="253">
        <f>IF(N194="sníž. přenesená",J194,0)</f>
        <v>0</v>
      </c>
      <c r="BI194" s="253">
        <f>IF(N194="nulová",J194,0)</f>
        <v>0</v>
      </c>
      <c r="BJ194" s="97" t="s">
        <v>77</v>
      </c>
      <c r="BK194" s="253">
        <f>ROUND(I194*H194,2)</f>
        <v>0</v>
      </c>
      <c r="BL194" s="97" t="s">
        <v>167</v>
      </c>
      <c r="BM194" s="97" t="s">
        <v>334</v>
      </c>
    </row>
    <row r="195" spans="2:65" s="118" customFormat="1" ht="27">
      <c r="B195" s="113"/>
      <c r="D195" s="254" t="s">
        <v>169</v>
      </c>
      <c r="F195" s="255" t="s">
        <v>335</v>
      </c>
      <c r="I195" s="6"/>
      <c r="L195" s="113"/>
      <c r="M195" s="256"/>
      <c r="N195" s="114"/>
      <c r="O195" s="114"/>
      <c r="P195" s="114"/>
      <c r="Q195" s="114"/>
      <c r="R195" s="114"/>
      <c r="S195" s="114"/>
      <c r="T195" s="144"/>
      <c r="AT195" s="97" t="s">
        <v>169</v>
      </c>
      <c r="AU195" s="97" t="s">
        <v>81</v>
      </c>
    </row>
    <row r="196" spans="2:65" s="258" customFormat="1">
      <c r="B196" s="257"/>
      <c r="D196" s="254" t="s">
        <v>171</v>
      </c>
      <c r="E196" s="259" t="s">
        <v>5</v>
      </c>
      <c r="F196" s="260" t="s">
        <v>336</v>
      </c>
      <c r="H196" s="259" t="s">
        <v>5</v>
      </c>
      <c r="I196" s="9"/>
      <c r="L196" s="257"/>
      <c r="M196" s="261"/>
      <c r="N196" s="262"/>
      <c r="O196" s="262"/>
      <c r="P196" s="262"/>
      <c r="Q196" s="262"/>
      <c r="R196" s="262"/>
      <c r="S196" s="262"/>
      <c r="T196" s="263"/>
      <c r="AT196" s="259" t="s">
        <v>171</v>
      </c>
      <c r="AU196" s="259" t="s">
        <v>81</v>
      </c>
      <c r="AV196" s="258" t="s">
        <v>77</v>
      </c>
      <c r="AW196" s="258" t="s">
        <v>36</v>
      </c>
      <c r="AX196" s="258" t="s">
        <v>73</v>
      </c>
      <c r="AY196" s="259" t="s">
        <v>160</v>
      </c>
    </row>
    <row r="197" spans="2:65" s="265" customFormat="1">
      <c r="B197" s="264"/>
      <c r="D197" s="254" t="s">
        <v>171</v>
      </c>
      <c r="E197" s="266" t="s">
        <v>5</v>
      </c>
      <c r="F197" s="267" t="s">
        <v>337</v>
      </c>
      <c r="H197" s="268">
        <v>0.45200000000000001</v>
      </c>
      <c r="I197" s="10"/>
      <c r="L197" s="264"/>
      <c r="M197" s="269"/>
      <c r="N197" s="270"/>
      <c r="O197" s="270"/>
      <c r="P197" s="270"/>
      <c r="Q197" s="270"/>
      <c r="R197" s="270"/>
      <c r="S197" s="270"/>
      <c r="T197" s="271"/>
      <c r="AT197" s="266" t="s">
        <v>171</v>
      </c>
      <c r="AU197" s="266" t="s">
        <v>81</v>
      </c>
      <c r="AV197" s="265" t="s">
        <v>81</v>
      </c>
      <c r="AW197" s="265" t="s">
        <v>36</v>
      </c>
      <c r="AX197" s="265" t="s">
        <v>73</v>
      </c>
      <c r="AY197" s="266" t="s">
        <v>160</v>
      </c>
    </row>
    <row r="198" spans="2:65" s="265" customFormat="1">
      <c r="B198" s="264"/>
      <c r="D198" s="254" t="s">
        <v>171</v>
      </c>
      <c r="E198" s="266" t="s">
        <v>5</v>
      </c>
      <c r="F198" s="267" t="s">
        <v>338</v>
      </c>
      <c r="H198" s="268">
        <v>2.3479999999999999</v>
      </c>
      <c r="I198" s="10"/>
      <c r="L198" s="264"/>
      <c r="M198" s="269"/>
      <c r="N198" s="270"/>
      <c r="O198" s="270"/>
      <c r="P198" s="270"/>
      <c r="Q198" s="270"/>
      <c r="R198" s="270"/>
      <c r="S198" s="270"/>
      <c r="T198" s="271"/>
      <c r="AT198" s="266" t="s">
        <v>171</v>
      </c>
      <c r="AU198" s="266" t="s">
        <v>81</v>
      </c>
      <c r="AV198" s="265" t="s">
        <v>81</v>
      </c>
      <c r="AW198" s="265" t="s">
        <v>36</v>
      </c>
      <c r="AX198" s="265" t="s">
        <v>73</v>
      </c>
      <c r="AY198" s="266" t="s">
        <v>160</v>
      </c>
    </row>
    <row r="199" spans="2:65" s="273" customFormat="1">
      <c r="B199" s="272"/>
      <c r="D199" s="254" t="s">
        <v>171</v>
      </c>
      <c r="E199" s="274" t="s">
        <v>5</v>
      </c>
      <c r="F199" s="275" t="s">
        <v>176</v>
      </c>
      <c r="H199" s="276">
        <v>2.8</v>
      </c>
      <c r="I199" s="11"/>
      <c r="L199" s="272"/>
      <c r="M199" s="277"/>
      <c r="N199" s="278"/>
      <c r="O199" s="278"/>
      <c r="P199" s="278"/>
      <c r="Q199" s="278"/>
      <c r="R199" s="278"/>
      <c r="S199" s="278"/>
      <c r="T199" s="279"/>
      <c r="AT199" s="274" t="s">
        <v>171</v>
      </c>
      <c r="AU199" s="274" t="s">
        <v>81</v>
      </c>
      <c r="AV199" s="273" t="s">
        <v>167</v>
      </c>
      <c r="AW199" s="273" t="s">
        <v>36</v>
      </c>
      <c r="AX199" s="273" t="s">
        <v>77</v>
      </c>
      <c r="AY199" s="274" t="s">
        <v>160</v>
      </c>
    </row>
    <row r="200" spans="2:65" s="118" customFormat="1" ht="16.5" customHeight="1">
      <c r="B200" s="113"/>
      <c r="C200" s="243" t="s">
        <v>339</v>
      </c>
      <c r="D200" s="243" t="s">
        <v>162</v>
      </c>
      <c r="E200" s="244" t="s">
        <v>340</v>
      </c>
      <c r="F200" s="245" t="s">
        <v>341</v>
      </c>
      <c r="G200" s="246" t="s">
        <v>187</v>
      </c>
      <c r="H200" s="247">
        <v>12.1</v>
      </c>
      <c r="I200" s="8"/>
      <c r="J200" s="248">
        <f>ROUND(I200*H200,2)</f>
        <v>0</v>
      </c>
      <c r="K200" s="245" t="s">
        <v>166</v>
      </c>
      <c r="L200" s="113"/>
      <c r="M200" s="249" t="s">
        <v>5</v>
      </c>
      <c r="N200" s="250" t="s">
        <v>44</v>
      </c>
      <c r="O200" s="114"/>
      <c r="P200" s="251">
        <f>O200*H200</f>
        <v>0</v>
      </c>
      <c r="Q200" s="251">
        <v>0</v>
      </c>
      <c r="R200" s="251">
        <f>Q200*H200</f>
        <v>0</v>
      </c>
      <c r="S200" s="251">
        <v>0</v>
      </c>
      <c r="T200" s="252">
        <f>S200*H200</f>
        <v>0</v>
      </c>
      <c r="AR200" s="97" t="s">
        <v>167</v>
      </c>
      <c r="AT200" s="97" t="s">
        <v>162</v>
      </c>
      <c r="AU200" s="97" t="s">
        <v>81</v>
      </c>
      <c r="AY200" s="97" t="s">
        <v>160</v>
      </c>
      <c r="BE200" s="253">
        <f>IF(N200="základní",J200,0)</f>
        <v>0</v>
      </c>
      <c r="BF200" s="253">
        <f>IF(N200="snížená",J200,0)</f>
        <v>0</v>
      </c>
      <c r="BG200" s="253">
        <f>IF(N200="zákl. přenesená",J200,0)</f>
        <v>0</v>
      </c>
      <c r="BH200" s="253">
        <f>IF(N200="sníž. přenesená",J200,0)</f>
        <v>0</v>
      </c>
      <c r="BI200" s="253">
        <f>IF(N200="nulová",J200,0)</f>
        <v>0</v>
      </c>
      <c r="BJ200" s="97" t="s">
        <v>77</v>
      </c>
      <c r="BK200" s="253">
        <f>ROUND(I200*H200,2)</f>
        <v>0</v>
      </c>
      <c r="BL200" s="97" t="s">
        <v>167</v>
      </c>
      <c r="BM200" s="97" t="s">
        <v>342</v>
      </c>
    </row>
    <row r="201" spans="2:65" s="231" customFormat="1" ht="29.85" customHeight="1">
      <c r="B201" s="230"/>
      <c r="D201" s="232" t="s">
        <v>72</v>
      </c>
      <c r="E201" s="241" t="s">
        <v>167</v>
      </c>
      <c r="F201" s="241" t="s">
        <v>343</v>
      </c>
      <c r="I201" s="7"/>
      <c r="J201" s="242">
        <f>BK201</f>
        <v>0</v>
      </c>
      <c r="L201" s="230"/>
      <c r="M201" s="235"/>
      <c r="N201" s="236"/>
      <c r="O201" s="236"/>
      <c r="P201" s="237">
        <f>SUM(P202:P221)</f>
        <v>0</v>
      </c>
      <c r="Q201" s="236"/>
      <c r="R201" s="237">
        <f>SUM(R202:R221)</f>
        <v>0.16020000000000001</v>
      </c>
      <c r="S201" s="236"/>
      <c r="T201" s="238">
        <f>SUM(T202:T221)</f>
        <v>0</v>
      </c>
      <c r="AR201" s="232" t="s">
        <v>77</v>
      </c>
      <c r="AT201" s="239" t="s">
        <v>72</v>
      </c>
      <c r="AU201" s="239" t="s">
        <v>77</v>
      </c>
      <c r="AY201" s="232" t="s">
        <v>160</v>
      </c>
      <c r="BK201" s="240">
        <f>SUM(BK202:BK221)</f>
        <v>0</v>
      </c>
    </row>
    <row r="202" spans="2:65" s="118" customFormat="1" ht="25.5" customHeight="1">
      <c r="B202" s="113"/>
      <c r="C202" s="243" t="s">
        <v>344</v>
      </c>
      <c r="D202" s="243" t="s">
        <v>162</v>
      </c>
      <c r="E202" s="244" t="s">
        <v>345</v>
      </c>
      <c r="F202" s="245" t="s">
        <v>346</v>
      </c>
      <c r="G202" s="246" t="s">
        <v>210</v>
      </c>
      <c r="H202" s="247">
        <v>0.13200000000000001</v>
      </c>
      <c r="I202" s="8"/>
      <c r="J202" s="248">
        <f>ROUND(I202*H202,2)</f>
        <v>0</v>
      </c>
      <c r="K202" s="245" t="s">
        <v>166</v>
      </c>
      <c r="L202" s="113"/>
      <c r="M202" s="249" t="s">
        <v>5</v>
      </c>
      <c r="N202" s="250" t="s">
        <v>44</v>
      </c>
      <c r="O202" s="114"/>
      <c r="P202" s="251">
        <f>O202*H202</f>
        <v>0</v>
      </c>
      <c r="Q202" s="251">
        <v>0</v>
      </c>
      <c r="R202" s="251">
        <f>Q202*H202</f>
        <v>0</v>
      </c>
      <c r="S202" s="251">
        <v>0</v>
      </c>
      <c r="T202" s="252">
        <f>S202*H202</f>
        <v>0</v>
      </c>
      <c r="AR202" s="97" t="s">
        <v>167</v>
      </c>
      <c r="AT202" s="97" t="s">
        <v>162</v>
      </c>
      <c r="AU202" s="97" t="s">
        <v>81</v>
      </c>
      <c r="AY202" s="97" t="s">
        <v>160</v>
      </c>
      <c r="BE202" s="253">
        <f>IF(N202="základní",J202,0)</f>
        <v>0</v>
      </c>
      <c r="BF202" s="253">
        <f>IF(N202="snížená",J202,0)</f>
        <v>0</v>
      </c>
      <c r="BG202" s="253">
        <f>IF(N202="zákl. přenesená",J202,0)</f>
        <v>0</v>
      </c>
      <c r="BH202" s="253">
        <f>IF(N202="sníž. přenesená",J202,0)</f>
        <v>0</v>
      </c>
      <c r="BI202" s="253">
        <f>IF(N202="nulová",J202,0)</f>
        <v>0</v>
      </c>
      <c r="BJ202" s="97" t="s">
        <v>77</v>
      </c>
      <c r="BK202" s="253">
        <f>ROUND(I202*H202,2)</f>
        <v>0</v>
      </c>
      <c r="BL202" s="97" t="s">
        <v>167</v>
      </c>
      <c r="BM202" s="97" t="s">
        <v>347</v>
      </c>
    </row>
    <row r="203" spans="2:65" s="258" customFormat="1">
      <c r="B203" s="257"/>
      <c r="D203" s="254" t="s">
        <v>171</v>
      </c>
      <c r="E203" s="259" t="s">
        <v>5</v>
      </c>
      <c r="F203" s="260" t="s">
        <v>324</v>
      </c>
      <c r="H203" s="259" t="s">
        <v>5</v>
      </c>
      <c r="I203" s="9"/>
      <c r="L203" s="257"/>
      <c r="M203" s="261"/>
      <c r="N203" s="262"/>
      <c r="O203" s="262"/>
      <c r="P203" s="262"/>
      <c r="Q203" s="262"/>
      <c r="R203" s="262"/>
      <c r="S203" s="262"/>
      <c r="T203" s="263"/>
      <c r="AT203" s="259" t="s">
        <v>171</v>
      </c>
      <c r="AU203" s="259" t="s">
        <v>81</v>
      </c>
      <c r="AV203" s="258" t="s">
        <v>77</v>
      </c>
      <c r="AW203" s="258" t="s">
        <v>36</v>
      </c>
      <c r="AX203" s="258" t="s">
        <v>73</v>
      </c>
      <c r="AY203" s="259" t="s">
        <v>160</v>
      </c>
    </row>
    <row r="204" spans="2:65" s="258" customFormat="1">
      <c r="B204" s="257"/>
      <c r="D204" s="254" t="s">
        <v>171</v>
      </c>
      <c r="E204" s="259" t="s">
        <v>5</v>
      </c>
      <c r="F204" s="260" t="s">
        <v>348</v>
      </c>
      <c r="H204" s="259" t="s">
        <v>5</v>
      </c>
      <c r="I204" s="9"/>
      <c r="L204" s="257"/>
      <c r="M204" s="261"/>
      <c r="N204" s="262"/>
      <c r="O204" s="262"/>
      <c r="P204" s="262"/>
      <c r="Q204" s="262"/>
      <c r="R204" s="262"/>
      <c r="S204" s="262"/>
      <c r="T204" s="263"/>
      <c r="AT204" s="259" t="s">
        <v>171</v>
      </c>
      <c r="AU204" s="259" t="s">
        <v>81</v>
      </c>
      <c r="AV204" s="258" t="s">
        <v>77</v>
      </c>
      <c r="AW204" s="258" t="s">
        <v>36</v>
      </c>
      <c r="AX204" s="258" t="s">
        <v>73</v>
      </c>
      <c r="AY204" s="259" t="s">
        <v>160</v>
      </c>
    </row>
    <row r="205" spans="2:65" s="265" customFormat="1">
      <c r="B205" s="264"/>
      <c r="D205" s="254" t="s">
        <v>171</v>
      </c>
      <c r="E205" s="266" t="s">
        <v>5</v>
      </c>
      <c r="F205" s="267" t="s">
        <v>349</v>
      </c>
      <c r="H205" s="268">
        <v>0.13200000000000001</v>
      </c>
      <c r="I205" s="10"/>
      <c r="L205" s="264"/>
      <c r="M205" s="269"/>
      <c r="N205" s="270"/>
      <c r="O205" s="270"/>
      <c r="P205" s="270"/>
      <c r="Q205" s="270"/>
      <c r="R205" s="270"/>
      <c r="S205" s="270"/>
      <c r="T205" s="271"/>
      <c r="AT205" s="266" t="s">
        <v>171</v>
      </c>
      <c r="AU205" s="266" t="s">
        <v>81</v>
      </c>
      <c r="AV205" s="265" t="s">
        <v>81</v>
      </c>
      <c r="AW205" s="265" t="s">
        <v>36</v>
      </c>
      <c r="AX205" s="265" t="s">
        <v>77</v>
      </c>
      <c r="AY205" s="266" t="s">
        <v>160</v>
      </c>
    </row>
    <row r="206" spans="2:65" s="118" customFormat="1" ht="25.5" customHeight="1">
      <c r="B206" s="113"/>
      <c r="C206" s="243" t="s">
        <v>350</v>
      </c>
      <c r="D206" s="243" t="s">
        <v>162</v>
      </c>
      <c r="E206" s="244" t="s">
        <v>351</v>
      </c>
      <c r="F206" s="245" t="s">
        <v>352</v>
      </c>
      <c r="G206" s="246" t="s">
        <v>353</v>
      </c>
      <c r="H206" s="247">
        <v>2</v>
      </c>
      <c r="I206" s="8"/>
      <c r="J206" s="248">
        <f>ROUND(I206*H206,2)</f>
        <v>0</v>
      </c>
      <c r="K206" s="245" t="s">
        <v>188</v>
      </c>
      <c r="L206" s="113"/>
      <c r="M206" s="249" t="s">
        <v>5</v>
      </c>
      <c r="N206" s="250" t="s">
        <v>44</v>
      </c>
      <c r="O206" s="114"/>
      <c r="P206" s="251">
        <f>O206*H206</f>
        <v>0</v>
      </c>
      <c r="Q206" s="251">
        <v>6.6E-3</v>
      </c>
      <c r="R206" s="251">
        <f>Q206*H206</f>
        <v>1.32E-2</v>
      </c>
      <c r="S206" s="251">
        <v>0</v>
      </c>
      <c r="T206" s="252">
        <f>S206*H206</f>
        <v>0</v>
      </c>
      <c r="AR206" s="97" t="s">
        <v>167</v>
      </c>
      <c r="AT206" s="97" t="s">
        <v>162</v>
      </c>
      <c r="AU206" s="97" t="s">
        <v>81</v>
      </c>
      <c r="AY206" s="97" t="s">
        <v>160</v>
      </c>
      <c r="BE206" s="253">
        <f>IF(N206="základní",J206,0)</f>
        <v>0</v>
      </c>
      <c r="BF206" s="253">
        <f>IF(N206="snížená",J206,0)</f>
        <v>0</v>
      </c>
      <c r="BG206" s="253">
        <f>IF(N206="zákl. přenesená",J206,0)</f>
        <v>0</v>
      </c>
      <c r="BH206" s="253">
        <f>IF(N206="sníž. přenesená",J206,0)</f>
        <v>0</v>
      </c>
      <c r="BI206" s="253">
        <f>IF(N206="nulová",J206,0)</f>
        <v>0</v>
      </c>
      <c r="BJ206" s="97" t="s">
        <v>77</v>
      </c>
      <c r="BK206" s="253">
        <f>ROUND(I206*H206,2)</f>
        <v>0</v>
      </c>
      <c r="BL206" s="97" t="s">
        <v>167</v>
      </c>
      <c r="BM206" s="97" t="s">
        <v>354</v>
      </c>
    </row>
    <row r="207" spans="2:65" s="258" customFormat="1">
      <c r="B207" s="257"/>
      <c r="D207" s="254" t="s">
        <v>171</v>
      </c>
      <c r="E207" s="259" t="s">
        <v>5</v>
      </c>
      <c r="F207" s="260" t="s">
        <v>355</v>
      </c>
      <c r="H207" s="259" t="s">
        <v>5</v>
      </c>
      <c r="I207" s="9"/>
      <c r="L207" s="257"/>
      <c r="M207" s="261"/>
      <c r="N207" s="262"/>
      <c r="O207" s="262"/>
      <c r="P207" s="262"/>
      <c r="Q207" s="262"/>
      <c r="R207" s="262"/>
      <c r="S207" s="262"/>
      <c r="T207" s="263"/>
      <c r="AT207" s="259" t="s">
        <v>171</v>
      </c>
      <c r="AU207" s="259" t="s">
        <v>81</v>
      </c>
      <c r="AV207" s="258" t="s">
        <v>77</v>
      </c>
      <c r="AW207" s="258" t="s">
        <v>36</v>
      </c>
      <c r="AX207" s="258" t="s">
        <v>73</v>
      </c>
      <c r="AY207" s="259" t="s">
        <v>160</v>
      </c>
    </row>
    <row r="208" spans="2:65" s="265" customFormat="1">
      <c r="B208" s="264"/>
      <c r="D208" s="254" t="s">
        <v>171</v>
      </c>
      <c r="E208" s="266" t="s">
        <v>5</v>
      </c>
      <c r="F208" s="267" t="s">
        <v>356</v>
      </c>
      <c r="H208" s="268">
        <v>2</v>
      </c>
      <c r="I208" s="10"/>
      <c r="L208" s="264"/>
      <c r="M208" s="269"/>
      <c r="N208" s="270"/>
      <c r="O208" s="270"/>
      <c r="P208" s="270"/>
      <c r="Q208" s="270"/>
      <c r="R208" s="270"/>
      <c r="S208" s="270"/>
      <c r="T208" s="271"/>
      <c r="AT208" s="266" t="s">
        <v>171</v>
      </c>
      <c r="AU208" s="266" t="s">
        <v>81</v>
      </c>
      <c r="AV208" s="265" t="s">
        <v>81</v>
      </c>
      <c r="AW208" s="265" t="s">
        <v>36</v>
      </c>
      <c r="AX208" s="265" t="s">
        <v>77</v>
      </c>
      <c r="AY208" s="266" t="s">
        <v>160</v>
      </c>
    </row>
    <row r="209" spans="2:65" s="118" customFormat="1" ht="16.5" customHeight="1">
      <c r="B209" s="113"/>
      <c r="C209" s="280" t="s">
        <v>357</v>
      </c>
      <c r="D209" s="280" t="s">
        <v>277</v>
      </c>
      <c r="E209" s="281" t="s">
        <v>358</v>
      </c>
      <c r="F209" s="282" t="s">
        <v>359</v>
      </c>
      <c r="G209" s="283" t="s">
        <v>353</v>
      </c>
      <c r="H209" s="284">
        <v>1</v>
      </c>
      <c r="I209" s="12"/>
      <c r="J209" s="285">
        <f>ROUND(I209*H209,2)</f>
        <v>0</v>
      </c>
      <c r="K209" s="282" t="s">
        <v>5</v>
      </c>
      <c r="L209" s="286"/>
      <c r="M209" s="287" t="s">
        <v>5</v>
      </c>
      <c r="N209" s="288" t="s">
        <v>44</v>
      </c>
      <c r="O209" s="114"/>
      <c r="P209" s="251">
        <f>O209*H209</f>
        <v>0</v>
      </c>
      <c r="Q209" s="251">
        <v>4.1000000000000002E-2</v>
      </c>
      <c r="R209" s="251">
        <f>Q209*H209</f>
        <v>4.1000000000000002E-2</v>
      </c>
      <c r="S209" s="251">
        <v>0</v>
      </c>
      <c r="T209" s="252">
        <f>S209*H209</f>
        <v>0</v>
      </c>
      <c r="AR209" s="97" t="s">
        <v>213</v>
      </c>
      <c r="AT209" s="97" t="s">
        <v>277</v>
      </c>
      <c r="AU209" s="97" t="s">
        <v>81</v>
      </c>
      <c r="AY209" s="97" t="s">
        <v>160</v>
      </c>
      <c r="BE209" s="253">
        <f>IF(N209="základní",J209,0)</f>
        <v>0</v>
      </c>
      <c r="BF209" s="253">
        <f>IF(N209="snížená",J209,0)</f>
        <v>0</v>
      </c>
      <c r="BG209" s="253">
        <f>IF(N209="zákl. přenesená",J209,0)</f>
        <v>0</v>
      </c>
      <c r="BH209" s="253">
        <f>IF(N209="sníž. přenesená",J209,0)</f>
        <v>0</v>
      </c>
      <c r="BI209" s="253">
        <f>IF(N209="nulová",J209,0)</f>
        <v>0</v>
      </c>
      <c r="BJ209" s="97" t="s">
        <v>77</v>
      </c>
      <c r="BK209" s="253">
        <f>ROUND(I209*H209,2)</f>
        <v>0</v>
      </c>
      <c r="BL209" s="97" t="s">
        <v>167</v>
      </c>
      <c r="BM209" s="97" t="s">
        <v>360</v>
      </c>
    </row>
    <row r="210" spans="2:65" s="118" customFormat="1" ht="16.5" customHeight="1">
      <c r="B210" s="113"/>
      <c r="C210" s="280" t="s">
        <v>361</v>
      </c>
      <c r="D210" s="280" t="s">
        <v>277</v>
      </c>
      <c r="E210" s="281" t="s">
        <v>362</v>
      </c>
      <c r="F210" s="282" t="s">
        <v>363</v>
      </c>
      <c r="G210" s="283" t="s">
        <v>353</v>
      </c>
      <c r="H210" s="284">
        <v>2</v>
      </c>
      <c r="I210" s="12"/>
      <c r="J210" s="285">
        <f>ROUND(I210*H210,2)</f>
        <v>0</v>
      </c>
      <c r="K210" s="282" t="s">
        <v>188</v>
      </c>
      <c r="L210" s="286"/>
      <c r="M210" s="287" t="s">
        <v>5</v>
      </c>
      <c r="N210" s="288" t="s">
        <v>44</v>
      </c>
      <c r="O210" s="114"/>
      <c r="P210" s="251">
        <f>O210*H210</f>
        <v>0</v>
      </c>
      <c r="Q210" s="251">
        <v>5.2999999999999999E-2</v>
      </c>
      <c r="R210" s="251">
        <f>Q210*H210</f>
        <v>0.106</v>
      </c>
      <c r="S210" s="251">
        <v>0</v>
      </c>
      <c r="T210" s="252">
        <f>S210*H210</f>
        <v>0</v>
      </c>
      <c r="AR210" s="97" t="s">
        <v>213</v>
      </c>
      <c r="AT210" s="97" t="s">
        <v>277</v>
      </c>
      <c r="AU210" s="97" t="s">
        <v>81</v>
      </c>
      <c r="AY210" s="97" t="s">
        <v>160</v>
      </c>
      <c r="BE210" s="253">
        <f>IF(N210="základní",J210,0)</f>
        <v>0</v>
      </c>
      <c r="BF210" s="253">
        <f>IF(N210="snížená",J210,0)</f>
        <v>0</v>
      </c>
      <c r="BG210" s="253">
        <f>IF(N210="zákl. přenesená",J210,0)</f>
        <v>0</v>
      </c>
      <c r="BH210" s="253">
        <f>IF(N210="sníž. přenesená",J210,0)</f>
        <v>0</v>
      </c>
      <c r="BI210" s="253">
        <f>IF(N210="nulová",J210,0)</f>
        <v>0</v>
      </c>
      <c r="BJ210" s="97" t="s">
        <v>77</v>
      </c>
      <c r="BK210" s="253">
        <f>ROUND(I210*H210,2)</f>
        <v>0</v>
      </c>
      <c r="BL210" s="97" t="s">
        <v>167</v>
      </c>
      <c r="BM210" s="97" t="s">
        <v>364</v>
      </c>
    </row>
    <row r="211" spans="2:65" s="118" customFormat="1" ht="25.5" customHeight="1">
      <c r="B211" s="113"/>
      <c r="C211" s="243" t="s">
        <v>365</v>
      </c>
      <c r="D211" s="243" t="s">
        <v>162</v>
      </c>
      <c r="E211" s="244" t="s">
        <v>366</v>
      </c>
      <c r="F211" s="245" t="s">
        <v>367</v>
      </c>
      <c r="G211" s="246" t="s">
        <v>210</v>
      </c>
      <c r="H211" s="247">
        <v>1.4610000000000001</v>
      </c>
      <c r="I211" s="8"/>
      <c r="J211" s="248">
        <f>ROUND(I211*H211,2)</f>
        <v>0</v>
      </c>
      <c r="K211" s="245" t="s">
        <v>166</v>
      </c>
      <c r="L211" s="113"/>
      <c r="M211" s="249" t="s">
        <v>5</v>
      </c>
      <c r="N211" s="250" t="s">
        <v>44</v>
      </c>
      <c r="O211" s="114"/>
      <c r="P211" s="251">
        <f>O211*H211</f>
        <v>0</v>
      </c>
      <c r="Q211" s="251">
        <v>0</v>
      </c>
      <c r="R211" s="251">
        <f>Q211*H211</f>
        <v>0</v>
      </c>
      <c r="S211" s="251">
        <v>0</v>
      </c>
      <c r="T211" s="252">
        <f>S211*H211</f>
        <v>0</v>
      </c>
      <c r="AR211" s="97" t="s">
        <v>167</v>
      </c>
      <c r="AT211" s="97" t="s">
        <v>162</v>
      </c>
      <c r="AU211" s="97" t="s">
        <v>81</v>
      </c>
      <c r="AY211" s="97" t="s">
        <v>160</v>
      </c>
      <c r="BE211" s="253">
        <f>IF(N211="základní",J211,0)</f>
        <v>0</v>
      </c>
      <c r="BF211" s="253">
        <f>IF(N211="snížená",J211,0)</f>
        <v>0</v>
      </c>
      <c r="BG211" s="253">
        <f>IF(N211="zákl. přenesená",J211,0)</f>
        <v>0</v>
      </c>
      <c r="BH211" s="253">
        <f>IF(N211="sníž. přenesená",J211,0)</f>
        <v>0</v>
      </c>
      <c r="BI211" s="253">
        <f>IF(N211="nulová",J211,0)</f>
        <v>0</v>
      </c>
      <c r="BJ211" s="97" t="s">
        <v>77</v>
      </c>
      <c r="BK211" s="253">
        <f>ROUND(I211*H211,2)</f>
        <v>0</v>
      </c>
      <c r="BL211" s="97" t="s">
        <v>167</v>
      </c>
      <c r="BM211" s="97" t="s">
        <v>368</v>
      </c>
    </row>
    <row r="212" spans="2:65" s="258" customFormat="1">
      <c r="B212" s="257"/>
      <c r="D212" s="254" t="s">
        <v>171</v>
      </c>
      <c r="E212" s="259" t="s">
        <v>5</v>
      </c>
      <c r="F212" s="260" t="s">
        <v>369</v>
      </c>
      <c r="H212" s="259" t="s">
        <v>5</v>
      </c>
      <c r="I212" s="9"/>
      <c r="L212" s="257"/>
      <c r="M212" s="261"/>
      <c r="N212" s="262"/>
      <c r="O212" s="262"/>
      <c r="P212" s="262"/>
      <c r="Q212" s="262"/>
      <c r="R212" s="262"/>
      <c r="S212" s="262"/>
      <c r="T212" s="263"/>
      <c r="AT212" s="259" t="s">
        <v>171</v>
      </c>
      <c r="AU212" s="259" t="s">
        <v>81</v>
      </c>
      <c r="AV212" s="258" t="s">
        <v>77</v>
      </c>
      <c r="AW212" s="258" t="s">
        <v>36</v>
      </c>
      <c r="AX212" s="258" t="s">
        <v>73</v>
      </c>
      <c r="AY212" s="259" t="s">
        <v>160</v>
      </c>
    </row>
    <row r="213" spans="2:65" s="258" customFormat="1">
      <c r="B213" s="257"/>
      <c r="D213" s="254" t="s">
        <v>171</v>
      </c>
      <c r="E213" s="259" t="s">
        <v>5</v>
      </c>
      <c r="F213" s="260" t="s">
        <v>222</v>
      </c>
      <c r="H213" s="259" t="s">
        <v>5</v>
      </c>
      <c r="I213" s="9"/>
      <c r="L213" s="257"/>
      <c r="M213" s="261"/>
      <c r="N213" s="262"/>
      <c r="O213" s="262"/>
      <c r="P213" s="262"/>
      <c r="Q213" s="262"/>
      <c r="R213" s="262"/>
      <c r="S213" s="262"/>
      <c r="T213" s="263"/>
      <c r="AT213" s="259" t="s">
        <v>171</v>
      </c>
      <c r="AU213" s="259" t="s">
        <v>81</v>
      </c>
      <c r="AV213" s="258" t="s">
        <v>77</v>
      </c>
      <c r="AW213" s="258" t="s">
        <v>36</v>
      </c>
      <c r="AX213" s="258" t="s">
        <v>73</v>
      </c>
      <c r="AY213" s="259" t="s">
        <v>160</v>
      </c>
    </row>
    <row r="214" spans="2:65" s="265" customFormat="1">
      <c r="B214" s="264"/>
      <c r="D214" s="254" t="s">
        <v>171</v>
      </c>
      <c r="E214" s="266" t="s">
        <v>5</v>
      </c>
      <c r="F214" s="267" t="s">
        <v>370</v>
      </c>
      <c r="H214" s="268">
        <v>1.26</v>
      </c>
      <c r="I214" s="10"/>
      <c r="L214" s="264"/>
      <c r="M214" s="269"/>
      <c r="N214" s="270"/>
      <c r="O214" s="270"/>
      <c r="P214" s="270"/>
      <c r="Q214" s="270"/>
      <c r="R214" s="270"/>
      <c r="S214" s="270"/>
      <c r="T214" s="271"/>
      <c r="AT214" s="266" t="s">
        <v>171</v>
      </c>
      <c r="AU214" s="266" t="s">
        <v>81</v>
      </c>
      <c r="AV214" s="265" t="s">
        <v>81</v>
      </c>
      <c r="AW214" s="265" t="s">
        <v>36</v>
      </c>
      <c r="AX214" s="265" t="s">
        <v>73</v>
      </c>
      <c r="AY214" s="266" t="s">
        <v>160</v>
      </c>
    </row>
    <row r="215" spans="2:65" s="258" customFormat="1">
      <c r="B215" s="257"/>
      <c r="D215" s="254" t="s">
        <v>171</v>
      </c>
      <c r="E215" s="259" t="s">
        <v>5</v>
      </c>
      <c r="F215" s="260" t="s">
        <v>371</v>
      </c>
      <c r="H215" s="259" t="s">
        <v>5</v>
      </c>
      <c r="I215" s="9"/>
      <c r="L215" s="257"/>
      <c r="M215" s="261"/>
      <c r="N215" s="262"/>
      <c r="O215" s="262"/>
      <c r="P215" s="262"/>
      <c r="Q215" s="262"/>
      <c r="R215" s="262"/>
      <c r="S215" s="262"/>
      <c r="T215" s="263"/>
      <c r="AT215" s="259" t="s">
        <v>171</v>
      </c>
      <c r="AU215" s="259" t="s">
        <v>81</v>
      </c>
      <c r="AV215" s="258" t="s">
        <v>77</v>
      </c>
      <c r="AW215" s="258" t="s">
        <v>36</v>
      </c>
      <c r="AX215" s="258" t="s">
        <v>73</v>
      </c>
      <c r="AY215" s="259" t="s">
        <v>160</v>
      </c>
    </row>
    <row r="216" spans="2:65" s="258" customFormat="1">
      <c r="B216" s="257"/>
      <c r="D216" s="254" t="s">
        <v>171</v>
      </c>
      <c r="E216" s="259" t="s">
        <v>5</v>
      </c>
      <c r="F216" s="260" t="s">
        <v>372</v>
      </c>
      <c r="H216" s="259" t="s">
        <v>5</v>
      </c>
      <c r="I216" s="9"/>
      <c r="L216" s="257"/>
      <c r="M216" s="261"/>
      <c r="N216" s="262"/>
      <c r="O216" s="262"/>
      <c r="P216" s="262"/>
      <c r="Q216" s="262"/>
      <c r="R216" s="262"/>
      <c r="S216" s="262"/>
      <c r="T216" s="263"/>
      <c r="AT216" s="259" t="s">
        <v>171</v>
      </c>
      <c r="AU216" s="259" t="s">
        <v>81</v>
      </c>
      <c r="AV216" s="258" t="s">
        <v>77</v>
      </c>
      <c r="AW216" s="258" t="s">
        <v>36</v>
      </c>
      <c r="AX216" s="258" t="s">
        <v>73</v>
      </c>
      <c r="AY216" s="259" t="s">
        <v>160</v>
      </c>
    </row>
    <row r="217" spans="2:65" s="265" customFormat="1">
      <c r="B217" s="264"/>
      <c r="D217" s="254" t="s">
        <v>171</v>
      </c>
      <c r="E217" s="266" t="s">
        <v>5</v>
      </c>
      <c r="F217" s="267" t="s">
        <v>373</v>
      </c>
      <c r="H217" s="268">
        <v>0.20100000000000001</v>
      </c>
      <c r="I217" s="10"/>
      <c r="L217" s="264"/>
      <c r="M217" s="269"/>
      <c r="N217" s="270"/>
      <c r="O217" s="270"/>
      <c r="P217" s="270"/>
      <c r="Q217" s="270"/>
      <c r="R217" s="270"/>
      <c r="S217" s="270"/>
      <c r="T217" s="271"/>
      <c r="AT217" s="266" t="s">
        <v>171</v>
      </c>
      <c r="AU217" s="266" t="s">
        <v>81</v>
      </c>
      <c r="AV217" s="265" t="s">
        <v>81</v>
      </c>
      <c r="AW217" s="265" t="s">
        <v>36</v>
      </c>
      <c r="AX217" s="265" t="s">
        <v>73</v>
      </c>
      <c r="AY217" s="266" t="s">
        <v>160</v>
      </c>
    </row>
    <row r="218" spans="2:65" s="273" customFormat="1">
      <c r="B218" s="272"/>
      <c r="D218" s="254" t="s">
        <v>171</v>
      </c>
      <c r="E218" s="274" t="s">
        <v>5</v>
      </c>
      <c r="F218" s="275" t="s">
        <v>176</v>
      </c>
      <c r="H218" s="276">
        <v>1.4610000000000001</v>
      </c>
      <c r="I218" s="11"/>
      <c r="L218" s="272"/>
      <c r="M218" s="277"/>
      <c r="N218" s="278"/>
      <c r="O218" s="278"/>
      <c r="P218" s="278"/>
      <c r="Q218" s="278"/>
      <c r="R218" s="278"/>
      <c r="S218" s="278"/>
      <c r="T218" s="279"/>
      <c r="AT218" s="274" t="s">
        <v>171</v>
      </c>
      <c r="AU218" s="274" t="s">
        <v>81</v>
      </c>
      <c r="AV218" s="273" t="s">
        <v>167</v>
      </c>
      <c r="AW218" s="273" t="s">
        <v>36</v>
      </c>
      <c r="AX218" s="273" t="s">
        <v>77</v>
      </c>
      <c r="AY218" s="274" t="s">
        <v>160</v>
      </c>
    </row>
    <row r="219" spans="2:65" s="118" customFormat="1" ht="25.5" customHeight="1">
      <c r="B219" s="113"/>
      <c r="C219" s="243" t="s">
        <v>374</v>
      </c>
      <c r="D219" s="243" t="s">
        <v>162</v>
      </c>
      <c r="E219" s="244" t="s">
        <v>375</v>
      </c>
      <c r="F219" s="245" t="s">
        <v>376</v>
      </c>
      <c r="G219" s="246" t="s">
        <v>210</v>
      </c>
      <c r="H219" s="247">
        <v>0.55400000000000005</v>
      </c>
      <c r="I219" s="8"/>
      <c r="J219" s="248">
        <f>ROUND(I219*H219,2)</f>
        <v>0</v>
      </c>
      <c r="K219" s="245" t="s">
        <v>166</v>
      </c>
      <c r="L219" s="113"/>
      <c r="M219" s="249" t="s">
        <v>5</v>
      </c>
      <c r="N219" s="250" t="s">
        <v>44</v>
      </c>
      <c r="O219" s="114"/>
      <c r="P219" s="251">
        <f>O219*H219</f>
        <v>0</v>
      </c>
      <c r="Q219" s="251">
        <v>0</v>
      </c>
      <c r="R219" s="251">
        <f>Q219*H219</f>
        <v>0</v>
      </c>
      <c r="S219" s="251">
        <v>0</v>
      </c>
      <c r="T219" s="252">
        <f>S219*H219</f>
        <v>0</v>
      </c>
      <c r="AR219" s="97" t="s">
        <v>167</v>
      </c>
      <c r="AT219" s="97" t="s">
        <v>162</v>
      </c>
      <c r="AU219" s="97" t="s">
        <v>81</v>
      </c>
      <c r="AY219" s="97" t="s">
        <v>160</v>
      </c>
      <c r="BE219" s="253">
        <f>IF(N219="základní",J219,0)</f>
        <v>0</v>
      </c>
      <c r="BF219" s="253">
        <f>IF(N219="snížená",J219,0)</f>
        <v>0</v>
      </c>
      <c r="BG219" s="253">
        <f>IF(N219="zákl. přenesená",J219,0)</f>
        <v>0</v>
      </c>
      <c r="BH219" s="253">
        <f>IF(N219="sníž. přenesená",J219,0)</f>
        <v>0</v>
      </c>
      <c r="BI219" s="253">
        <f>IF(N219="nulová",J219,0)</f>
        <v>0</v>
      </c>
      <c r="BJ219" s="97" t="s">
        <v>77</v>
      </c>
      <c r="BK219" s="253">
        <f>ROUND(I219*H219,2)</f>
        <v>0</v>
      </c>
      <c r="BL219" s="97" t="s">
        <v>167</v>
      </c>
      <c r="BM219" s="97" t="s">
        <v>377</v>
      </c>
    </row>
    <row r="220" spans="2:65" s="258" customFormat="1">
      <c r="B220" s="257"/>
      <c r="D220" s="254" t="s">
        <v>171</v>
      </c>
      <c r="E220" s="259" t="s">
        <v>5</v>
      </c>
      <c r="F220" s="260" t="s">
        <v>324</v>
      </c>
      <c r="H220" s="259" t="s">
        <v>5</v>
      </c>
      <c r="I220" s="9"/>
      <c r="L220" s="257"/>
      <c r="M220" s="261"/>
      <c r="N220" s="262"/>
      <c r="O220" s="262"/>
      <c r="P220" s="262"/>
      <c r="Q220" s="262"/>
      <c r="R220" s="262"/>
      <c r="S220" s="262"/>
      <c r="T220" s="263"/>
      <c r="AT220" s="259" t="s">
        <v>171</v>
      </c>
      <c r="AU220" s="259" t="s">
        <v>81</v>
      </c>
      <c r="AV220" s="258" t="s">
        <v>77</v>
      </c>
      <c r="AW220" s="258" t="s">
        <v>36</v>
      </c>
      <c r="AX220" s="258" t="s">
        <v>73</v>
      </c>
      <c r="AY220" s="259" t="s">
        <v>160</v>
      </c>
    </row>
    <row r="221" spans="2:65" s="265" customFormat="1">
      <c r="B221" s="264"/>
      <c r="D221" s="254" t="s">
        <v>171</v>
      </c>
      <c r="E221" s="266" t="s">
        <v>5</v>
      </c>
      <c r="F221" s="267" t="s">
        <v>378</v>
      </c>
      <c r="H221" s="268">
        <v>0.55400000000000005</v>
      </c>
      <c r="I221" s="10"/>
      <c r="L221" s="264"/>
      <c r="M221" s="269"/>
      <c r="N221" s="270"/>
      <c r="O221" s="270"/>
      <c r="P221" s="270"/>
      <c r="Q221" s="270"/>
      <c r="R221" s="270"/>
      <c r="S221" s="270"/>
      <c r="T221" s="271"/>
      <c r="AT221" s="266" t="s">
        <v>171</v>
      </c>
      <c r="AU221" s="266" t="s">
        <v>81</v>
      </c>
      <c r="AV221" s="265" t="s">
        <v>81</v>
      </c>
      <c r="AW221" s="265" t="s">
        <v>36</v>
      </c>
      <c r="AX221" s="265" t="s">
        <v>77</v>
      </c>
      <c r="AY221" s="266" t="s">
        <v>160</v>
      </c>
    </row>
    <row r="222" spans="2:65" s="231" customFormat="1" ht="29.85" customHeight="1">
      <c r="B222" s="230"/>
      <c r="D222" s="232" t="s">
        <v>72</v>
      </c>
      <c r="E222" s="241" t="s">
        <v>104</v>
      </c>
      <c r="F222" s="241" t="s">
        <v>379</v>
      </c>
      <c r="I222" s="7"/>
      <c r="J222" s="242">
        <f>BK222</f>
        <v>0</v>
      </c>
      <c r="L222" s="230"/>
      <c r="M222" s="235"/>
      <c r="N222" s="236"/>
      <c r="O222" s="236"/>
      <c r="P222" s="237">
        <f>SUM(P223:P253)</f>
        <v>0</v>
      </c>
      <c r="Q222" s="236"/>
      <c r="R222" s="237">
        <f>SUM(R223:R253)</f>
        <v>0</v>
      </c>
      <c r="S222" s="236"/>
      <c r="T222" s="238">
        <f>SUM(T223:T253)</f>
        <v>0</v>
      </c>
      <c r="AR222" s="232" t="s">
        <v>77</v>
      </c>
      <c r="AT222" s="239" t="s">
        <v>72</v>
      </c>
      <c r="AU222" s="239" t="s">
        <v>77</v>
      </c>
      <c r="AY222" s="232" t="s">
        <v>160</v>
      </c>
      <c r="BK222" s="240">
        <f>SUM(BK223:BK253)</f>
        <v>0</v>
      </c>
    </row>
    <row r="223" spans="2:65" s="118" customFormat="1" ht="25.5" customHeight="1">
      <c r="B223" s="113"/>
      <c r="C223" s="243" t="s">
        <v>380</v>
      </c>
      <c r="D223" s="243" t="s">
        <v>162</v>
      </c>
      <c r="E223" s="244" t="s">
        <v>381</v>
      </c>
      <c r="F223" s="245" t="s">
        <v>382</v>
      </c>
      <c r="G223" s="246" t="s">
        <v>165</v>
      </c>
      <c r="H223" s="247">
        <v>7.92</v>
      </c>
      <c r="I223" s="8"/>
      <c r="J223" s="248">
        <f>ROUND(I223*H223,2)</f>
        <v>0</v>
      </c>
      <c r="K223" s="245" t="s">
        <v>188</v>
      </c>
      <c r="L223" s="113"/>
      <c r="M223" s="249" t="s">
        <v>5</v>
      </c>
      <c r="N223" s="250" t="s">
        <v>44</v>
      </c>
      <c r="O223" s="114"/>
      <c r="P223" s="251">
        <f>O223*H223</f>
        <v>0</v>
      </c>
      <c r="Q223" s="251">
        <v>0</v>
      </c>
      <c r="R223" s="251">
        <f>Q223*H223</f>
        <v>0</v>
      </c>
      <c r="S223" s="251">
        <v>0</v>
      </c>
      <c r="T223" s="252">
        <f>S223*H223</f>
        <v>0</v>
      </c>
      <c r="AR223" s="97" t="s">
        <v>167</v>
      </c>
      <c r="AT223" s="97" t="s">
        <v>162</v>
      </c>
      <c r="AU223" s="97" t="s">
        <v>81</v>
      </c>
      <c r="AY223" s="97" t="s">
        <v>160</v>
      </c>
      <c r="BE223" s="253">
        <f>IF(N223="základní",J223,0)</f>
        <v>0</v>
      </c>
      <c r="BF223" s="253">
        <f>IF(N223="snížená",J223,0)</f>
        <v>0</v>
      </c>
      <c r="BG223" s="253">
        <f>IF(N223="zákl. přenesená",J223,0)</f>
        <v>0</v>
      </c>
      <c r="BH223" s="253">
        <f>IF(N223="sníž. přenesená",J223,0)</f>
        <v>0</v>
      </c>
      <c r="BI223" s="253">
        <f>IF(N223="nulová",J223,0)</f>
        <v>0</v>
      </c>
      <c r="BJ223" s="97" t="s">
        <v>77</v>
      </c>
      <c r="BK223" s="253">
        <f>ROUND(I223*H223,2)</f>
        <v>0</v>
      </c>
      <c r="BL223" s="97" t="s">
        <v>167</v>
      </c>
      <c r="BM223" s="97" t="s">
        <v>383</v>
      </c>
    </row>
    <row r="224" spans="2:65" s="258" customFormat="1">
      <c r="B224" s="257"/>
      <c r="D224" s="254" t="s">
        <v>171</v>
      </c>
      <c r="E224" s="259" t="s">
        <v>5</v>
      </c>
      <c r="F224" s="260" t="s">
        <v>384</v>
      </c>
      <c r="H224" s="259" t="s">
        <v>5</v>
      </c>
      <c r="I224" s="9"/>
      <c r="L224" s="257"/>
      <c r="M224" s="261"/>
      <c r="N224" s="262"/>
      <c r="O224" s="262"/>
      <c r="P224" s="262"/>
      <c r="Q224" s="262"/>
      <c r="R224" s="262"/>
      <c r="S224" s="262"/>
      <c r="T224" s="263"/>
      <c r="AT224" s="259" t="s">
        <v>171</v>
      </c>
      <c r="AU224" s="259" t="s">
        <v>81</v>
      </c>
      <c r="AV224" s="258" t="s">
        <v>77</v>
      </c>
      <c r="AW224" s="258" t="s">
        <v>36</v>
      </c>
      <c r="AX224" s="258" t="s">
        <v>73</v>
      </c>
      <c r="AY224" s="259" t="s">
        <v>160</v>
      </c>
    </row>
    <row r="225" spans="2:65" s="265" customFormat="1">
      <c r="B225" s="264"/>
      <c r="D225" s="254" t="s">
        <v>171</v>
      </c>
      <c r="E225" s="266" t="s">
        <v>5</v>
      </c>
      <c r="F225" s="267" t="s">
        <v>385</v>
      </c>
      <c r="H225" s="268">
        <v>7.92</v>
      </c>
      <c r="I225" s="10"/>
      <c r="L225" s="264"/>
      <c r="M225" s="269"/>
      <c r="N225" s="270"/>
      <c r="O225" s="270"/>
      <c r="P225" s="270"/>
      <c r="Q225" s="270"/>
      <c r="R225" s="270"/>
      <c r="S225" s="270"/>
      <c r="T225" s="271"/>
      <c r="AT225" s="266" t="s">
        <v>171</v>
      </c>
      <c r="AU225" s="266" t="s">
        <v>81</v>
      </c>
      <c r="AV225" s="265" t="s">
        <v>81</v>
      </c>
      <c r="AW225" s="265" t="s">
        <v>36</v>
      </c>
      <c r="AX225" s="265" t="s">
        <v>77</v>
      </c>
      <c r="AY225" s="266" t="s">
        <v>160</v>
      </c>
    </row>
    <row r="226" spans="2:65" s="118" customFormat="1" ht="25.5" customHeight="1">
      <c r="B226" s="113"/>
      <c r="C226" s="243" t="s">
        <v>386</v>
      </c>
      <c r="D226" s="243" t="s">
        <v>162</v>
      </c>
      <c r="E226" s="244" t="s">
        <v>387</v>
      </c>
      <c r="F226" s="245" t="s">
        <v>388</v>
      </c>
      <c r="G226" s="246" t="s">
        <v>165</v>
      </c>
      <c r="H226" s="247">
        <v>7.92</v>
      </c>
      <c r="I226" s="8"/>
      <c r="J226" s="248">
        <f>ROUND(I226*H226,2)</f>
        <v>0</v>
      </c>
      <c r="K226" s="245" t="s">
        <v>188</v>
      </c>
      <c r="L226" s="113"/>
      <c r="M226" s="249" t="s">
        <v>5</v>
      </c>
      <c r="N226" s="250" t="s">
        <v>44</v>
      </c>
      <c r="O226" s="114"/>
      <c r="P226" s="251">
        <f>O226*H226</f>
        <v>0</v>
      </c>
      <c r="Q226" s="251">
        <v>0</v>
      </c>
      <c r="R226" s="251">
        <f>Q226*H226</f>
        <v>0</v>
      </c>
      <c r="S226" s="251">
        <v>0</v>
      </c>
      <c r="T226" s="252">
        <f>S226*H226</f>
        <v>0</v>
      </c>
      <c r="AR226" s="97" t="s">
        <v>167</v>
      </c>
      <c r="AT226" s="97" t="s">
        <v>162</v>
      </c>
      <c r="AU226" s="97" t="s">
        <v>81</v>
      </c>
      <c r="AY226" s="97" t="s">
        <v>160</v>
      </c>
      <c r="BE226" s="253">
        <f>IF(N226="základní",J226,0)</f>
        <v>0</v>
      </c>
      <c r="BF226" s="253">
        <f>IF(N226="snížená",J226,0)</f>
        <v>0</v>
      </c>
      <c r="BG226" s="253">
        <f>IF(N226="zákl. přenesená",J226,0)</f>
        <v>0</v>
      </c>
      <c r="BH226" s="253">
        <f>IF(N226="sníž. přenesená",J226,0)</f>
        <v>0</v>
      </c>
      <c r="BI226" s="253">
        <f>IF(N226="nulová",J226,0)</f>
        <v>0</v>
      </c>
      <c r="BJ226" s="97" t="s">
        <v>77</v>
      </c>
      <c r="BK226" s="253">
        <f>ROUND(I226*H226,2)</f>
        <v>0</v>
      </c>
      <c r="BL226" s="97" t="s">
        <v>167</v>
      </c>
      <c r="BM226" s="97" t="s">
        <v>389</v>
      </c>
    </row>
    <row r="227" spans="2:65" s="258" customFormat="1">
      <c r="B227" s="257"/>
      <c r="D227" s="254" t="s">
        <v>171</v>
      </c>
      <c r="E227" s="259" t="s">
        <v>5</v>
      </c>
      <c r="F227" s="260" t="s">
        <v>390</v>
      </c>
      <c r="H227" s="259" t="s">
        <v>5</v>
      </c>
      <c r="I227" s="9"/>
      <c r="L227" s="257"/>
      <c r="M227" s="261"/>
      <c r="N227" s="262"/>
      <c r="O227" s="262"/>
      <c r="P227" s="262"/>
      <c r="Q227" s="262"/>
      <c r="R227" s="262"/>
      <c r="S227" s="262"/>
      <c r="T227" s="263"/>
      <c r="AT227" s="259" t="s">
        <v>171</v>
      </c>
      <c r="AU227" s="259" t="s">
        <v>81</v>
      </c>
      <c r="AV227" s="258" t="s">
        <v>77</v>
      </c>
      <c r="AW227" s="258" t="s">
        <v>36</v>
      </c>
      <c r="AX227" s="258" t="s">
        <v>73</v>
      </c>
      <c r="AY227" s="259" t="s">
        <v>160</v>
      </c>
    </row>
    <row r="228" spans="2:65" s="258" customFormat="1">
      <c r="B228" s="257"/>
      <c r="D228" s="254" t="s">
        <v>171</v>
      </c>
      <c r="E228" s="259" t="s">
        <v>5</v>
      </c>
      <c r="F228" s="260" t="s">
        <v>391</v>
      </c>
      <c r="H228" s="259" t="s">
        <v>5</v>
      </c>
      <c r="I228" s="9"/>
      <c r="L228" s="257"/>
      <c r="M228" s="261"/>
      <c r="N228" s="262"/>
      <c r="O228" s="262"/>
      <c r="P228" s="262"/>
      <c r="Q228" s="262"/>
      <c r="R228" s="262"/>
      <c r="S228" s="262"/>
      <c r="T228" s="263"/>
      <c r="AT228" s="259" t="s">
        <v>171</v>
      </c>
      <c r="AU228" s="259" t="s">
        <v>81</v>
      </c>
      <c r="AV228" s="258" t="s">
        <v>77</v>
      </c>
      <c r="AW228" s="258" t="s">
        <v>36</v>
      </c>
      <c r="AX228" s="258" t="s">
        <v>73</v>
      </c>
      <c r="AY228" s="259" t="s">
        <v>160</v>
      </c>
    </row>
    <row r="229" spans="2:65" s="265" customFormat="1">
      <c r="B229" s="264"/>
      <c r="D229" s="254" t="s">
        <v>171</v>
      </c>
      <c r="E229" s="266" t="s">
        <v>5</v>
      </c>
      <c r="F229" s="267" t="s">
        <v>385</v>
      </c>
      <c r="H229" s="268">
        <v>7.92</v>
      </c>
      <c r="I229" s="10"/>
      <c r="L229" s="264"/>
      <c r="M229" s="269"/>
      <c r="N229" s="270"/>
      <c r="O229" s="270"/>
      <c r="P229" s="270"/>
      <c r="Q229" s="270"/>
      <c r="R229" s="270"/>
      <c r="S229" s="270"/>
      <c r="T229" s="271"/>
      <c r="AT229" s="266" t="s">
        <v>171</v>
      </c>
      <c r="AU229" s="266" t="s">
        <v>81</v>
      </c>
      <c r="AV229" s="265" t="s">
        <v>81</v>
      </c>
      <c r="AW229" s="265" t="s">
        <v>36</v>
      </c>
      <c r="AX229" s="265" t="s">
        <v>77</v>
      </c>
      <c r="AY229" s="266" t="s">
        <v>160</v>
      </c>
    </row>
    <row r="230" spans="2:65" s="118" customFormat="1" ht="25.5" customHeight="1">
      <c r="B230" s="113"/>
      <c r="C230" s="243" t="s">
        <v>392</v>
      </c>
      <c r="D230" s="243" t="s">
        <v>162</v>
      </c>
      <c r="E230" s="244" t="s">
        <v>393</v>
      </c>
      <c r="F230" s="245" t="s">
        <v>394</v>
      </c>
      <c r="G230" s="246" t="s">
        <v>165</v>
      </c>
      <c r="H230" s="247">
        <v>5.39</v>
      </c>
      <c r="I230" s="8"/>
      <c r="J230" s="248">
        <f>ROUND(I230*H230,2)</f>
        <v>0</v>
      </c>
      <c r="K230" s="245" t="s">
        <v>5</v>
      </c>
      <c r="L230" s="113"/>
      <c r="M230" s="249" t="s">
        <v>5</v>
      </c>
      <c r="N230" s="250" t="s">
        <v>44</v>
      </c>
      <c r="O230" s="114"/>
      <c r="P230" s="251">
        <f>O230*H230</f>
        <v>0</v>
      </c>
      <c r="Q230" s="251">
        <v>0</v>
      </c>
      <c r="R230" s="251">
        <f>Q230*H230</f>
        <v>0</v>
      </c>
      <c r="S230" s="251">
        <v>0</v>
      </c>
      <c r="T230" s="252">
        <f>S230*H230</f>
        <v>0</v>
      </c>
      <c r="AR230" s="97" t="s">
        <v>167</v>
      </c>
      <c r="AT230" s="97" t="s">
        <v>162</v>
      </c>
      <c r="AU230" s="97" t="s">
        <v>81</v>
      </c>
      <c r="AY230" s="97" t="s">
        <v>160</v>
      </c>
      <c r="BE230" s="253">
        <f>IF(N230="základní",J230,0)</f>
        <v>0</v>
      </c>
      <c r="BF230" s="253">
        <f>IF(N230="snížená",J230,0)</f>
        <v>0</v>
      </c>
      <c r="BG230" s="253">
        <f>IF(N230="zákl. přenesená",J230,0)</f>
        <v>0</v>
      </c>
      <c r="BH230" s="253">
        <f>IF(N230="sníž. přenesená",J230,0)</f>
        <v>0</v>
      </c>
      <c r="BI230" s="253">
        <f>IF(N230="nulová",J230,0)</f>
        <v>0</v>
      </c>
      <c r="BJ230" s="97" t="s">
        <v>77</v>
      </c>
      <c r="BK230" s="253">
        <f>ROUND(I230*H230,2)</f>
        <v>0</v>
      </c>
      <c r="BL230" s="97" t="s">
        <v>167</v>
      </c>
      <c r="BM230" s="97" t="s">
        <v>395</v>
      </c>
    </row>
    <row r="231" spans="2:65" s="258" customFormat="1">
      <c r="B231" s="257"/>
      <c r="D231" s="254" t="s">
        <v>171</v>
      </c>
      <c r="E231" s="259" t="s">
        <v>5</v>
      </c>
      <c r="F231" s="260" t="s">
        <v>172</v>
      </c>
      <c r="H231" s="259" t="s">
        <v>5</v>
      </c>
      <c r="I231" s="9"/>
      <c r="L231" s="257"/>
      <c r="M231" s="261"/>
      <c r="N231" s="262"/>
      <c r="O231" s="262"/>
      <c r="P231" s="262"/>
      <c r="Q231" s="262"/>
      <c r="R231" s="262"/>
      <c r="S231" s="262"/>
      <c r="T231" s="263"/>
      <c r="AT231" s="259" t="s">
        <v>171</v>
      </c>
      <c r="AU231" s="259" t="s">
        <v>81</v>
      </c>
      <c r="AV231" s="258" t="s">
        <v>77</v>
      </c>
      <c r="AW231" s="258" t="s">
        <v>36</v>
      </c>
      <c r="AX231" s="258" t="s">
        <v>73</v>
      </c>
      <c r="AY231" s="259" t="s">
        <v>160</v>
      </c>
    </row>
    <row r="232" spans="2:65" s="265" customFormat="1">
      <c r="B232" s="264"/>
      <c r="D232" s="254" t="s">
        <v>171</v>
      </c>
      <c r="E232" s="266" t="s">
        <v>5</v>
      </c>
      <c r="F232" s="267" t="s">
        <v>396</v>
      </c>
      <c r="H232" s="268">
        <v>5.39</v>
      </c>
      <c r="I232" s="10"/>
      <c r="L232" s="264"/>
      <c r="M232" s="269"/>
      <c r="N232" s="270"/>
      <c r="O232" s="270"/>
      <c r="P232" s="270"/>
      <c r="Q232" s="270"/>
      <c r="R232" s="270"/>
      <c r="S232" s="270"/>
      <c r="T232" s="271"/>
      <c r="AT232" s="266" t="s">
        <v>171</v>
      </c>
      <c r="AU232" s="266" t="s">
        <v>81</v>
      </c>
      <c r="AV232" s="265" t="s">
        <v>81</v>
      </c>
      <c r="AW232" s="265" t="s">
        <v>36</v>
      </c>
      <c r="AX232" s="265" t="s">
        <v>77</v>
      </c>
      <c r="AY232" s="266" t="s">
        <v>160</v>
      </c>
    </row>
    <row r="233" spans="2:65" s="118" customFormat="1" ht="25.5" customHeight="1">
      <c r="B233" s="113"/>
      <c r="C233" s="243" t="s">
        <v>397</v>
      </c>
      <c r="D233" s="243" t="s">
        <v>162</v>
      </c>
      <c r="E233" s="244" t="s">
        <v>398</v>
      </c>
      <c r="F233" s="245" t="s">
        <v>399</v>
      </c>
      <c r="G233" s="246" t="s">
        <v>165</v>
      </c>
      <c r="H233" s="247">
        <v>7.92</v>
      </c>
      <c r="I233" s="8"/>
      <c r="J233" s="248">
        <f>ROUND(I233*H233,2)</f>
        <v>0</v>
      </c>
      <c r="K233" s="245" t="s">
        <v>188</v>
      </c>
      <c r="L233" s="113"/>
      <c r="M233" s="249" t="s">
        <v>5</v>
      </c>
      <c r="N233" s="250" t="s">
        <v>44</v>
      </c>
      <c r="O233" s="114"/>
      <c r="P233" s="251">
        <f>O233*H233</f>
        <v>0</v>
      </c>
      <c r="Q233" s="251">
        <v>0</v>
      </c>
      <c r="R233" s="251">
        <f>Q233*H233</f>
        <v>0</v>
      </c>
      <c r="S233" s="251">
        <v>0</v>
      </c>
      <c r="T233" s="252">
        <f>S233*H233</f>
        <v>0</v>
      </c>
      <c r="AR233" s="97" t="s">
        <v>167</v>
      </c>
      <c r="AT233" s="97" t="s">
        <v>162</v>
      </c>
      <c r="AU233" s="97" t="s">
        <v>81</v>
      </c>
      <c r="AY233" s="97" t="s">
        <v>160</v>
      </c>
      <c r="BE233" s="253">
        <f>IF(N233="základní",J233,0)</f>
        <v>0</v>
      </c>
      <c r="BF233" s="253">
        <f>IF(N233="snížená",J233,0)</f>
        <v>0</v>
      </c>
      <c r="BG233" s="253">
        <f>IF(N233="zákl. přenesená",J233,0)</f>
        <v>0</v>
      </c>
      <c r="BH233" s="253">
        <f>IF(N233="sníž. přenesená",J233,0)</f>
        <v>0</v>
      </c>
      <c r="BI233" s="253">
        <f>IF(N233="nulová",J233,0)</f>
        <v>0</v>
      </c>
      <c r="BJ233" s="97" t="s">
        <v>77</v>
      </c>
      <c r="BK233" s="253">
        <f>ROUND(I233*H233,2)</f>
        <v>0</v>
      </c>
      <c r="BL233" s="97" t="s">
        <v>167</v>
      </c>
      <c r="BM233" s="97" t="s">
        <v>400</v>
      </c>
    </row>
    <row r="234" spans="2:65" s="258" customFormat="1">
      <c r="B234" s="257"/>
      <c r="D234" s="254" t="s">
        <v>171</v>
      </c>
      <c r="E234" s="259" t="s">
        <v>5</v>
      </c>
      <c r="F234" s="260" t="s">
        <v>384</v>
      </c>
      <c r="H234" s="259" t="s">
        <v>5</v>
      </c>
      <c r="I234" s="9"/>
      <c r="L234" s="257"/>
      <c r="M234" s="261"/>
      <c r="N234" s="262"/>
      <c r="O234" s="262"/>
      <c r="P234" s="262"/>
      <c r="Q234" s="262"/>
      <c r="R234" s="262"/>
      <c r="S234" s="262"/>
      <c r="T234" s="263"/>
      <c r="AT234" s="259" t="s">
        <v>171</v>
      </c>
      <c r="AU234" s="259" t="s">
        <v>81</v>
      </c>
      <c r="AV234" s="258" t="s">
        <v>77</v>
      </c>
      <c r="AW234" s="258" t="s">
        <v>36</v>
      </c>
      <c r="AX234" s="258" t="s">
        <v>73</v>
      </c>
      <c r="AY234" s="259" t="s">
        <v>160</v>
      </c>
    </row>
    <row r="235" spans="2:65" s="265" customFormat="1">
      <c r="B235" s="264"/>
      <c r="D235" s="254" t="s">
        <v>171</v>
      </c>
      <c r="E235" s="266" t="s">
        <v>5</v>
      </c>
      <c r="F235" s="267" t="s">
        <v>385</v>
      </c>
      <c r="H235" s="268">
        <v>7.92</v>
      </c>
      <c r="I235" s="10"/>
      <c r="L235" s="264"/>
      <c r="M235" s="269"/>
      <c r="N235" s="270"/>
      <c r="O235" s="270"/>
      <c r="P235" s="270"/>
      <c r="Q235" s="270"/>
      <c r="R235" s="270"/>
      <c r="S235" s="270"/>
      <c r="T235" s="271"/>
      <c r="AT235" s="266" t="s">
        <v>171</v>
      </c>
      <c r="AU235" s="266" t="s">
        <v>81</v>
      </c>
      <c r="AV235" s="265" t="s">
        <v>81</v>
      </c>
      <c r="AW235" s="265" t="s">
        <v>36</v>
      </c>
      <c r="AX235" s="265" t="s">
        <v>77</v>
      </c>
      <c r="AY235" s="266" t="s">
        <v>160</v>
      </c>
    </row>
    <row r="236" spans="2:65" s="118" customFormat="1" ht="38.25" customHeight="1">
      <c r="B236" s="113"/>
      <c r="C236" s="243" t="s">
        <v>401</v>
      </c>
      <c r="D236" s="243" t="s">
        <v>162</v>
      </c>
      <c r="E236" s="244" t="s">
        <v>402</v>
      </c>
      <c r="F236" s="245" t="s">
        <v>403</v>
      </c>
      <c r="G236" s="246" t="s">
        <v>165</v>
      </c>
      <c r="H236" s="247">
        <v>5.39</v>
      </c>
      <c r="I236" s="8"/>
      <c r="J236" s="248">
        <f>ROUND(I236*H236,2)</f>
        <v>0</v>
      </c>
      <c r="K236" s="245" t="s">
        <v>188</v>
      </c>
      <c r="L236" s="113"/>
      <c r="M236" s="249" t="s">
        <v>5</v>
      </c>
      <c r="N236" s="250" t="s">
        <v>44</v>
      </c>
      <c r="O236" s="114"/>
      <c r="P236" s="251">
        <f>O236*H236</f>
        <v>0</v>
      </c>
      <c r="Q236" s="251">
        <v>0</v>
      </c>
      <c r="R236" s="251">
        <f>Q236*H236</f>
        <v>0</v>
      </c>
      <c r="S236" s="251">
        <v>0</v>
      </c>
      <c r="T236" s="252">
        <f>S236*H236</f>
        <v>0</v>
      </c>
      <c r="AR236" s="97" t="s">
        <v>167</v>
      </c>
      <c r="AT236" s="97" t="s">
        <v>162</v>
      </c>
      <c r="AU236" s="97" t="s">
        <v>81</v>
      </c>
      <c r="AY236" s="97" t="s">
        <v>160</v>
      </c>
      <c r="BE236" s="253">
        <f>IF(N236="základní",J236,0)</f>
        <v>0</v>
      </c>
      <c r="BF236" s="253">
        <f>IF(N236="snížená",J236,0)</f>
        <v>0</v>
      </c>
      <c r="BG236" s="253">
        <f>IF(N236="zákl. přenesená",J236,0)</f>
        <v>0</v>
      </c>
      <c r="BH236" s="253">
        <f>IF(N236="sníž. přenesená",J236,0)</f>
        <v>0</v>
      </c>
      <c r="BI236" s="253">
        <f>IF(N236="nulová",J236,0)</f>
        <v>0</v>
      </c>
      <c r="BJ236" s="97" t="s">
        <v>77</v>
      </c>
      <c r="BK236" s="253">
        <f>ROUND(I236*H236,2)</f>
        <v>0</v>
      </c>
      <c r="BL236" s="97" t="s">
        <v>167</v>
      </c>
      <c r="BM236" s="97" t="s">
        <v>404</v>
      </c>
    </row>
    <row r="237" spans="2:65" s="258" customFormat="1">
      <c r="B237" s="257"/>
      <c r="D237" s="254" t="s">
        <v>171</v>
      </c>
      <c r="E237" s="259" t="s">
        <v>5</v>
      </c>
      <c r="F237" s="260" t="s">
        <v>172</v>
      </c>
      <c r="H237" s="259" t="s">
        <v>5</v>
      </c>
      <c r="I237" s="9"/>
      <c r="L237" s="257"/>
      <c r="M237" s="261"/>
      <c r="N237" s="262"/>
      <c r="O237" s="262"/>
      <c r="P237" s="262"/>
      <c r="Q237" s="262"/>
      <c r="R237" s="262"/>
      <c r="S237" s="262"/>
      <c r="T237" s="263"/>
      <c r="AT237" s="259" t="s">
        <v>171</v>
      </c>
      <c r="AU237" s="259" t="s">
        <v>81</v>
      </c>
      <c r="AV237" s="258" t="s">
        <v>77</v>
      </c>
      <c r="AW237" s="258" t="s">
        <v>36</v>
      </c>
      <c r="AX237" s="258" t="s">
        <v>73</v>
      </c>
      <c r="AY237" s="259" t="s">
        <v>160</v>
      </c>
    </row>
    <row r="238" spans="2:65" s="265" customFormat="1">
      <c r="B238" s="264"/>
      <c r="D238" s="254" t="s">
        <v>171</v>
      </c>
      <c r="E238" s="266" t="s">
        <v>5</v>
      </c>
      <c r="F238" s="267" t="s">
        <v>396</v>
      </c>
      <c r="H238" s="268">
        <v>5.39</v>
      </c>
      <c r="I238" s="10"/>
      <c r="L238" s="264"/>
      <c r="M238" s="269"/>
      <c r="N238" s="270"/>
      <c r="O238" s="270"/>
      <c r="P238" s="270"/>
      <c r="Q238" s="270"/>
      <c r="R238" s="270"/>
      <c r="S238" s="270"/>
      <c r="T238" s="271"/>
      <c r="AT238" s="266" t="s">
        <v>171</v>
      </c>
      <c r="AU238" s="266" t="s">
        <v>81</v>
      </c>
      <c r="AV238" s="265" t="s">
        <v>81</v>
      </c>
      <c r="AW238" s="265" t="s">
        <v>36</v>
      </c>
      <c r="AX238" s="265" t="s">
        <v>77</v>
      </c>
      <c r="AY238" s="266" t="s">
        <v>160</v>
      </c>
    </row>
    <row r="239" spans="2:65" s="118" customFormat="1" ht="25.5" customHeight="1">
      <c r="B239" s="113"/>
      <c r="C239" s="243" t="s">
        <v>405</v>
      </c>
      <c r="D239" s="243" t="s">
        <v>162</v>
      </c>
      <c r="E239" s="244" t="s">
        <v>406</v>
      </c>
      <c r="F239" s="245" t="s">
        <v>407</v>
      </c>
      <c r="G239" s="246" t="s">
        <v>165</v>
      </c>
      <c r="H239" s="247">
        <v>5.39</v>
      </c>
      <c r="I239" s="8"/>
      <c r="J239" s="248">
        <f>ROUND(I239*H239,2)</f>
        <v>0</v>
      </c>
      <c r="K239" s="245" t="s">
        <v>188</v>
      </c>
      <c r="L239" s="113"/>
      <c r="M239" s="249" t="s">
        <v>5</v>
      </c>
      <c r="N239" s="250" t="s">
        <v>44</v>
      </c>
      <c r="O239" s="114"/>
      <c r="P239" s="251">
        <f>O239*H239</f>
        <v>0</v>
      </c>
      <c r="Q239" s="251">
        <v>0</v>
      </c>
      <c r="R239" s="251">
        <f>Q239*H239</f>
        <v>0</v>
      </c>
      <c r="S239" s="251">
        <v>0</v>
      </c>
      <c r="T239" s="252">
        <f>S239*H239</f>
        <v>0</v>
      </c>
      <c r="AR239" s="97" t="s">
        <v>167</v>
      </c>
      <c r="AT239" s="97" t="s">
        <v>162</v>
      </c>
      <c r="AU239" s="97" t="s">
        <v>81</v>
      </c>
      <c r="AY239" s="97" t="s">
        <v>160</v>
      </c>
      <c r="BE239" s="253">
        <f>IF(N239="základní",J239,0)</f>
        <v>0</v>
      </c>
      <c r="BF239" s="253">
        <f>IF(N239="snížená",J239,0)</f>
        <v>0</v>
      </c>
      <c r="BG239" s="253">
        <f>IF(N239="zákl. přenesená",J239,0)</f>
        <v>0</v>
      </c>
      <c r="BH239" s="253">
        <f>IF(N239="sníž. přenesená",J239,0)</f>
        <v>0</v>
      </c>
      <c r="BI239" s="253">
        <f>IF(N239="nulová",J239,0)</f>
        <v>0</v>
      </c>
      <c r="BJ239" s="97" t="s">
        <v>77</v>
      </c>
      <c r="BK239" s="253">
        <f>ROUND(I239*H239,2)</f>
        <v>0</v>
      </c>
      <c r="BL239" s="97" t="s">
        <v>167</v>
      </c>
      <c r="BM239" s="97" t="s">
        <v>408</v>
      </c>
    </row>
    <row r="240" spans="2:65" s="258" customFormat="1">
      <c r="B240" s="257"/>
      <c r="D240" s="254" t="s">
        <v>171</v>
      </c>
      <c r="E240" s="259" t="s">
        <v>5</v>
      </c>
      <c r="F240" s="260" t="s">
        <v>172</v>
      </c>
      <c r="H240" s="259" t="s">
        <v>5</v>
      </c>
      <c r="I240" s="9"/>
      <c r="L240" s="257"/>
      <c r="M240" s="261"/>
      <c r="N240" s="262"/>
      <c r="O240" s="262"/>
      <c r="P240" s="262"/>
      <c r="Q240" s="262"/>
      <c r="R240" s="262"/>
      <c r="S240" s="262"/>
      <c r="T240" s="263"/>
      <c r="AT240" s="259" t="s">
        <v>171</v>
      </c>
      <c r="AU240" s="259" t="s">
        <v>81</v>
      </c>
      <c r="AV240" s="258" t="s">
        <v>77</v>
      </c>
      <c r="AW240" s="258" t="s">
        <v>36</v>
      </c>
      <c r="AX240" s="258" t="s">
        <v>73</v>
      </c>
      <c r="AY240" s="259" t="s">
        <v>160</v>
      </c>
    </row>
    <row r="241" spans="2:65" s="265" customFormat="1">
      <c r="B241" s="264"/>
      <c r="D241" s="254" t="s">
        <v>171</v>
      </c>
      <c r="E241" s="266" t="s">
        <v>5</v>
      </c>
      <c r="F241" s="267" t="s">
        <v>396</v>
      </c>
      <c r="H241" s="268">
        <v>5.39</v>
      </c>
      <c r="I241" s="10"/>
      <c r="L241" s="264"/>
      <c r="M241" s="269"/>
      <c r="N241" s="270"/>
      <c r="O241" s="270"/>
      <c r="P241" s="270"/>
      <c r="Q241" s="270"/>
      <c r="R241" s="270"/>
      <c r="S241" s="270"/>
      <c r="T241" s="271"/>
      <c r="AT241" s="266" t="s">
        <v>171</v>
      </c>
      <c r="AU241" s="266" t="s">
        <v>81</v>
      </c>
      <c r="AV241" s="265" t="s">
        <v>81</v>
      </c>
      <c r="AW241" s="265" t="s">
        <v>36</v>
      </c>
      <c r="AX241" s="265" t="s">
        <v>77</v>
      </c>
      <c r="AY241" s="266" t="s">
        <v>160</v>
      </c>
    </row>
    <row r="242" spans="2:65" s="118" customFormat="1" ht="25.5" customHeight="1">
      <c r="B242" s="113"/>
      <c r="C242" s="243" t="s">
        <v>409</v>
      </c>
      <c r="D242" s="243" t="s">
        <v>162</v>
      </c>
      <c r="E242" s="244" t="s">
        <v>410</v>
      </c>
      <c r="F242" s="245" t="s">
        <v>411</v>
      </c>
      <c r="G242" s="246" t="s">
        <v>165</v>
      </c>
      <c r="H242" s="247">
        <v>6.6150000000000002</v>
      </c>
      <c r="I242" s="8"/>
      <c r="J242" s="248">
        <f>ROUND(I242*H242,2)</f>
        <v>0</v>
      </c>
      <c r="K242" s="245" t="s">
        <v>188</v>
      </c>
      <c r="L242" s="113"/>
      <c r="M242" s="249" t="s">
        <v>5</v>
      </c>
      <c r="N242" s="250" t="s">
        <v>44</v>
      </c>
      <c r="O242" s="114"/>
      <c r="P242" s="251">
        <f>O242*H242</f>
        <v>0</v>
      </c>
      <c r="Q242" s="251">
        <v>0</v>
      </c>
      <c r="R242" s="251">
        <f>Q242*H242</f>
        <v>0</v>
      </c>
      <c r="S242" s="251">
        <v>0</v>
      </c>
      <c r="T242" s="252">
        <f>S242*H242</f>
        <v>0</v>
      </c>
      <c r="AR242" s="97" t="s">
        <v>167</v>
      </c>
      <c r="AT242" s="97" t="s">
        <v>162</v>
      </c>
      <c r="AU242" s="97" t="s">
        <v>81</v>
      </c>
      <c r="AY242" s="97" t="s">
        <v>160</v>
      </c>
      <c r="BE242" s="253">
        <f>IF(N242="základní",J242,0)</f>
        <v>0</v>
      </c>
      <c r="BF242" s="253">
        <f>IF(N242="snížená",J242,0)</f>
        <v>0</v>
      </c>
      <c r="BG242" s="253">
        <f>IF(N242="zákl. přenesená",J242,0)</f>
        <v>0</v>
      </c>
      <c r="BH242" s="253">
        <f>IF(N242="sníž. přenesená",J242,0)</f>
        <v>0</v>
      </c>
      <c r="BI242" s="253">
        <f>IF(N242="nulová",J242,0)</f>
        <v>0</v>
      </c>
      <c r="BJ242" s="97" t="s">
        <v>77</v>
      </c>
      <c r="BK242" s="253">
        <f>ROUND(I242*H242,2)</f>
        <v>0</v>
      </c>
      <c r="BL242" s="97" t="s">
        <v>167</v>
      </c>
      <c r="BM242" s="97" t="s">
        <v>412</v>
      </c>
    </row>
    <row r="243" spans="2:65" s="258" customFormat="1">
      <c r="B243" s="257"/>
      <c r="D243" s="254" t="s">
        <v>171</v>
      </c>
      <c r="E243" s="259" t="s">
        <v>5</v>
      </c>
      <c r="F243" s="260" t="s">
        <v>181</v>
      </c>
      <c r="H243" s="259" t="s">
        <v>5</v>
      </c>
      <c r="I243" s="9"/>
      <c r="L243" s="257"/>
      <c r="M243" s="261"/>
      <c r="N243" s="262"/>
      <c r="O243" s="262"/>
      <c r="P243" s="262"/>
      <c r="Q243" s="262"/>
      <c r="R243" s="262"/>
      <c r="S243" s="262"/>
      <c r="T243" s="263"/>
      <c r="AT243" s="259" t="s">
        <v>171</v>
      </c>
      <c r="AU243" s="259" t="s">
        <v>81</v>
      </c>
      <c r="AV243" s="258" t="s">
        <v>77</v>
      </c>
      <c r="AW243" s="258" t="s">
        <v>36</v>
      </c>
      <c r="AX243" s="258" t="s">
        <v>73</v>
      </c>
      <c r="AY243" s="259" t="s">
        <v>160</v>
      </c>
    </row>
    <row r="244" spans="2:65" s="258" customFormat="1">
      <c r="B244" s="257"/>
      <c r="D244" s="254" t="s">
        <v>171</v>
      </c>
      <c r="E244" s="259" t="s">
        <v>5</v>
      </c>
      <c r="F244" s="260" t="s">
        <v>173</v>
      </c>
      <c r="H244" s="259" t="s">
        <v>5</v>
      </c>
      <c r="I244" s="9"/>
      <c r="L244" s="257"/>
      <c r="M244" s="261"/>
      <c r="N244" s="262"/>
      <c r="O244" s="262"/>
      <c r="P244" s="262"/>
      <c r="Q244" s="262"/>
      <c r="R244" s="262"/>
      <c r="S244" s="262"/>
      <c r="T244" s="263"/>
      <c r="AT244" s="259" t="s">
        <v>171</v>
      </c>
      <c r="AU244" s="259" t="s">
        <v>81</v>
      </c>
      <c r="AV244" s="258" t="s">
        <v>77</v>
      </c>
      <c r="AW244" s="258" t="s">
        <v>36</v>
      </c>
      <c r="AX244" s="258" t="s">
        <v>73</v>
      </c>
      <c r="AY244" s="259" t="s">
        <v>160</v>
      </c>
    </row>
    <row r="245" spans="2:65" s="265" customFormat="1">
      <c r="B245" s="264"/>
      <c r="D245" s="254" t="s">
        <v>171</v>
      </c>
      <c r="E245" s="266" t="s">
        <v>5</v>
      </c>
      <c r="F245" s="267" t="s">
        <v>413</v>
      </c>
      <c r="H245" s="268">
        <v>5.39</v>
      </c>
      <c r="I245" s="10"/>
      <c r="L245" s="264"/>
      <c r="M245" s="269"/>
      <c r="N245" s="270"/>
      <c r="O245" s="270"/>
      <c r="P245" s="270"/>
      <c r="Q245" s="270"/>
      <c r="R245" s="270"/>
      <c r="S245" s="270"/>
      <c r="T245" s="271"/>
      <c r="AT245" s="266" t="s">
        <v>171</v>
      </c>
      <c r="AU245" s="266" t="s">
        <v>81</v>
      </c>
      <c r="AV245" s="265" t="s">
        <v>81</v>
      </c>
      <c r="AW245" s="265" t="s">
        <v>36</v>
      </c>
      <c r="AX245" s="265" t="s">
        <v>73</v>
      </c>
      <c r="AY245" s="266" t="s">
        <v>160</v>
      </c>
    </row>
    <row r="246" spans="2:65" s="265" customFormat="1">
      <c r="B246" s="264"/>
      <c r="D246" s="254" t="s">
        <v>171</v>
      </c>
      <c r="E246" s="266" t="s">
        <v>5</v>
      </c>
      <c r="F246" s="267" t="s">
        <v>414</v>
      </c>
      <c r="H246" s="268">
        <v>1.2250000000000001</v>
      </c>
      <c r="I246" s="10"/>
      <c r="L246" s="264"/>
      <c r="M246" s="269"/>
      <c r="N246" s="270"/>
      <c r="O246" s="270"/>
      <c r="P246" s="270"/>
      <c r="Q246" s="270"/>
      <c r="R246" s="270"/>
      <c r="S246" s="270"/>
      <c r="T246" s="271"/>
      <c r="AT246" s="266" t="s">
        <v>171</v>
      </c>
      <c r="AU246" s="266" t="s">
        <v>81</v>
      </c>
      <c r="AV246" s="265" t="s">
        <v>81</v>
      </c>
      <c r="AW246" s="265" t="s">
        <v>36</v>
      </c>
      <c r="AX246" s="265" t="s">
        <v>73</v>
      </c>
      <c r="AY246" s="266" t="s">
        <v>160</v>
      </c>
    </row>
    <row r="247" spans="2:65" s="273" customFormat="1">
      <c r="B247" s="272"/>
      <c r="D247" s="254" t="s">
        <v>171</v>
      </c>
      <c r="E247" s="274" t="s">
        <v>5</v>
      </c>
      <c r="F247" s="275" t="s">
        <v>176</v>
      </c>
      <c r="H247" s="276">
        <v>6.6150000000000002</v>
      </c>
      <c r="I247" s="11"/>
      <c r="L247" s="272"/>
      <c r="M247" s="277"/>
      <c r="N247" s="278"/>
      <c r="O247" s="278"/>
      <c r="P247" s="278"/>
      <c r="Q247" s="278"/>
      <c r="R247" s="278"/>
      <c r="S247" s="278"/>
      <c r="T247" s="279"/>
      <c r="AT247" s="274" t="s">
        <v>171</v>
      </c>
      <c r="AU247" s="274" t="s">
        <v>81</v>
      </c>
      <c r="AV247" s="273" t="s">
        <v>167</v>
      </c>
      <c r="AW247" s="273" t="s">
        <v>36</v>
      </c>
      <c r="AX247" s="273" t="s">
        <v>77</v>
      </c>
      <c r="AY247" s="274" t="s">
        <v>160</v>
      </c>
    </row>
    <row r="248" spans="2:65" s="118" customFormat="1" ht="38.25" customHeight="1">
      <c r="B248" s="113"/>
      <c r="C248" s="243" t="s">
        <v>415</v>
      </c>
      <c r="D248" s="243" t="s">
        <v>162</v>
      </c>
      <c r="E248" s="244" t="s">
        <v>416</v>
      </c>
      <c r="F248" s="245" t="s">
        <v>417</v>
      </c>
      <c r="G248" s="246" t="s">
        <v>165</v>
      </c>
      <c r="H248" s="247">
        <v>6.6150000000000002</v>
      </c>
      <c r="I248" s="8"/>
      <c r="J248" s="248">
        <f>ROUND(I248*H248,2)</f>
        <v>0</v>
      </c>
      <c r="K248" s="245" t="s">
        <v>188</v>
      </c>
      <c r="L248" s="113"/>
      <c r="M248" s="249" t="s">
        <v>5</v>
      </c>
      <c r="N248" s="250" t="s">
        <v>44</v>
      </c>
      <c r="O248" s="114"/>
      <c r="P248" s="251">
        <f>O248*H248</f>
        <v>0</v>
      </c>
      <c r="Q248" s="251">
        <v>0</v>
      </c>
      <c r="R248" s="251">
        <f>Q248*H248</f>
        <v>0</v>
      </c>
      <c r="S248" s="251">
        <v>0</v>
      </c>
      <c r="T248" s="252">
        <f>S248*H248</f>
        <v>0</v>
      </c>
      <c r="AR248" s="97" t="s">
        <v>167</v>
      </c>
      <c r="AT248" s="97" t="s">
        <v>162</v>
      </c>
      <c r="AU248" s="97" t="s">
        <v>81</v>
      </c>
      <c r="AY248" s="97" t="s">
        <v>160</v>
      </c>
      <c r="BE248" s="253">
        <f>IF(N248="základní",J248,0)</f>
        <v>0</v>
      </c>
      <c r="BF248" s="253">
        <f>IF(N248="snížená",J248,0)</f>
        <v>0</v>
      </c>
      <c r="BG248" s="253">
        <f>IF(N248="zákl. přenesená",J248,0)</f>
        <v>0</v>
      </c>
      <c r="BH248" s="253">
        <f>IF(N248="sníž. přenesená",J248,0)</f>
        <v>0</v>
      </c>
      <c r="BI248" s="253">
        <f>IF(N248="nulová",J248,0)</f>
        <v>0</v>
      </c>
      <c r="BJ248" s="97" t="s">
        <v>77</v>
      </c>
      <c r="BK248" s="253">
        <f>ROUND(I248*H248,2)</f>
        <v>0</v>
      </c>
      <c r="BL248" s="97" t="s">
        <v>167</v>
      </c>
      <c r="BM248" s="97" t="s">
        <v>418</v>
      </c>
    </row>
    <row r="249" spans="2:65" s="258" customFormat="1">
      <c r="B249" s="257"/>
      <c r="D249" s="254" t="s">
        <v>171</v>
      </c>
      <c r="E249" s="259" t="s">
        <v>5</v>
      </c>
      <c r="F249" s="260" t="s">
        <v>181</v>
      </c>
      <c r="H249" s="259" t="s">
        <v>5</v>
      </c>
      <c r="I249" s="9"/>
      <c r="L249" s="257"/>
      <c r="M249" s="261"/>
      <c r="N249" s="262"/>
      <c r="O249" s="262"/>
      <c r="P249" s="262"/>
      <c r="Q249" s="262"/>
      <c r="R249" s="262"/>
      <c r="S249" s="262"/>
      <c r="T249" s="263"/>
      <c r="AT249" s="259" t="s">
        <v>171</v>
      </c>
      <c r="AU249" s="259" t="s">
        <v>81</v>
      </c>
      <c r="AV249" s="258" t="s">
        <v>77</v>
      </c>
      <c r="AW249" s="258" t="s">
        <v>36</v>
      </c>
      <c r="AX249" s="258" t="s">
        <v>73</v>
      </c>
      <c r="AY249" s="259" t="s">
        <v>160</v>
      </c>
    </row>
    <row r="250" spans="2:65" s="258" customFormat="1">
      <c r="B250" s="257"/>
      <c r="D250" s="254" t="s">
        <v>171</v>
      </c>
      <c r="E250" s="259" t="s">
        <v>5</v>
      </c>
      <c r="F250" s="260" t="s">
        <v>173</v>
      </c>
      <c r="H250" s="259" t="s">
        <v>5</v>
      </c>
      <c r="I250" s="9"/>
      <c r="L250" s="257"/>
      <c r="M250" s="261"/>
      <c r="N250" s="262"/>
      <c r="O250" s="262"/>
      <c r="P250" s="262"/>
      <c r="Q250" s="262"/>
      <c r="R250" s="262"/>
      <c r="S250" s="262"/>
      <c r="T250" s="263"/>
      <c r="AT250" s="259" t="s">
        <v>171</v>
      </c>
      <c r="AU250" s="259" t="s">
        <v>81</v>
      </c>
      <c r="AV250" s="258" t="s">
        <v>77</v>
      </c>
      <c r="AW250" s="258" t="s">
        <v>36</v>
      </c>
      <c r="AX250" s="258" t="s">
        <v>73</v>
      </c>
      <c r="AY250" s="259" t="s">
        <v>160</v>
      </c>
    </row>
    <row r="251" spans="2:65" s="265" customFormat="1">
      <c r="B251" s="264"/>
      <c r="D251" s="254" t="s">
        <v>171</v>
      </c>
      <c r="E251" s="266" t="s">
        <v>5</v>
      </c>
      <c r="F251" s="267" t="s">
        <v>413</v>
      </c>
      <c r="H251" s="268">
        <v>5.39</v>
      </c>
      <c r="I251" s="10"/>
      <c r="L251" s="264"/>
      <c r="M251" s="269"/>
      <c r="N251" s="270"/>
      <c r="O251" s="270"/>
      <c r="P251" s="270"/>
      <c r="Q251" s="270"/>
      <c r="R251" s="270"/>
      <c r="S251" s="270"/>
      <c r="T251" s="271"/>
      <c r="AT251" s="266" t="s">
        <v>171</v>
      </c>
      <c r="AU251" s="266" t="s">
        <v>81</v>
      </c>
      <c r="AV251" s="265" t="s">
        <v>81</v>
      </c>
      <c r="AW251" s="265" t="s">
        <v>36</v>
      </c>
      <c r="AX251" s="265" t="s">
        <v>73</v>
      </c>
      <c r="AY251" s="266" t="s">
        <v>160</v>
      </c>
    </row>
    <row r="252" spans="2:65" s="265" customFormat="1">
      <c r="B252" s="264"/>
      <c r="D252" s="254" t="s">
        <v>171</v>
      </c>
      <c r="E252" s="266" t="s">
        <v>5</v>
      </c>
      <c r="F252" s="267" t="s">
        <v>414</v>
      </c>
      <c r="H252" s="268">
        <v>1.2250000000000001</v>
      </c>
      <c r="I252" s="10"/>
      <c r="L252" s="264"/>
      <c r="M252" s="269"/>
      <c r="N252" s="270"/>
      <c r="O252" s="270"/>
      <c r="P252" s="270"/>
      <c r="Q252" s="270"/>
      <c r="R252" s="270"/>
      <c r="S252" s="270"/>
      <c r="T252" s="271"/>
      <c r="AT252" s="266" t="s">
        <v>171</v>
      </c>
      <c r="AU252" s="266" t="s">
        <v>81</v>
      </c>
      <c r="AV252" s="265" t="s">
        <v>81</v>
      </c>
      <c r="AW252" s="265" t="s">
        <v>36</v>
      </c>
      <c r="AX252" s="265" t="s">
        <v>73</v>
      </c>
      <c r="AY252" s="266" t="s">
        <v>160</v>
      </c>
    </row>
    <row r="253" spans="2:65" s="273" customFormat="1">
      <c r="B253" s="272"/>
      <c r="D253" s="254" t="s">
        <v>171</v>
      </c>
      <c r="E253" s="274" t="s">
        <v>5</v>
      </c>
      <c r="F253" s="275" t="s">
        <v>176</v>
      </c>
      <c r="H253" s="276">
        <v>6.6150000000000002</v>
      </c>
      <c r="I253" s="11"/>
      <c r="L253" s="272"/>
      <c r="M253" s="277"/>
      <c r="N253" s="278"/>
      <c r="O253" s="278"/>
      <c r="P253" s="278"/>
      <c r="Q253" s="278"/>
      <c r="R253" s="278"/>
      <c r="S253" s="278"/>
      <c r="T253" s="279"/>
      <c r="AT253" s="274" t="s">
        <v>171</v>
      </c>
      <c r="AU253" s="274" t="s">
        <v>81</v>
      </c>
      <c r="AV253" s="273" t="s">
        <v>167</v>
      </c>
      <c r="AW253" s="273" t="s">
        <v>36</v>
      </c>
      <c r="AX253" s="273" t="s">
        <v>77</v>
      </c>
      <c r="AY253" s="274" t="s">
        <v>160</v>
      </c>
    </row>
    <row r="254" spans="2:65" s="231" customFormat="1" ht="29.85" customHeight="1">
      <c r="B254" s="230"/>
      <c r="D254" s="232" t="s">
        <v>72</v>
      </c>
      <c r="E254" s="241" t="s">
        <v>213</v>
      </c>
      <c r="F254" s="241" t="s">
        <v>419</v>
      </c>
      <c r="I254" s="7"/>
      <c r="J254" s="242">
        <f>BK254</f>
        <v>0</v>
      </c>
      <c r="L254" s="230"/>
      <c r="M254" s="235"/>
      <c r="N254" s="236"/>
      <c r="O254" s="236"/>
      <c r="P254" s="237">
        <f>SUM(P255:P295)</f>
        <v>0</v>
      </c>
      <c r="Q254" s="236"/>
      <c r="R254" s="237">
        <f>SUM(R255:R295)</f>
        <v>4.112610000000001</v>
      </c>
      <c r="S254" s="236"/>
      <c r="T254" s="238">
        <f>SUM(T255:T295)</f>
        <v>0.1</v>
      </c>
      <c r="AR254" s="232" t="s">
        <v>77</v>
      </c>
      <c r="AT254" s="239" t="s">
        <v>72</v>
      </c>
      <c r="AU254" s="239" t="s">
        <v>77</v>
      </c>
      <c r="AY254" s="232" t="s">
        <v>160</v>
      </c>
      <c r="BK254" s="240">
        <f>SUM(BK255:BK295)</f>
        <v>0</v>
      </c>
    </row>
    <row r="255" spans="2:65" s="118" customFormat="1" ht="25.5" customHeight="1">
      <c r="B255" s="113"/>
      <c r="C255" s="243" t="s">
        <v>420</v>
      </c>
      <c r="D255" s="243" t="s">
        <v>162</v>
      </c>
      <c r="E255" s="244" t="s">
        <v>421</v>
      </c>
      <c r="F255" s="245" t="s">
        <v>422</v>
      </c>
      <c r="G255" s="246" t="s">
        <v>187</v>
      </c>
      <c r="H255" s="247">
        <v>8</v>
      </c>
      <c r="I255" s="8"/>
      <c r="J255" s="248">
        <f>ROUND(I255*H255,2)</f>
        <v>0</v>
      </c>
      <c r="K255" s="245" t="s">
        <v>188</v>
      </c>
      <c r="L255" s="113"/>
      <c r="M255" s="249" t="s">
        <v>5</v>
      </c>
      <c r="N255" s="250" t="s">
        <v>44</v>
      </c>
      <c r="O255" s="114"/>
      <c r="P255" s="251">
        <f>O255*H255</f>
        <v>0</v>
      </c>
      <c r="Q255" s="251">
        <v>3.0000000000000001E-5</v>
      </c>
      <c r="R255" s="251">
        <f>Q255*H255</f>
        <v>2.4000000000000001E-4</v>
      </c>
      <c r="S255" s="251">
        <v>0</v>
      </c>
      <c r="T255" s="252">
        <f>S255*H255</f>
        <v>0</v>
      </c>
      <c r="AR255" s="97" t="s">
        <v>167</v>
      </c>
      <c r="AT255" s="97" t="s">
        <v>162</v>
      </c>
      <c r="AU255" s="97" t="s">
        <v>81</v>
      </c>
      <c r="AY255" s="97" t="s">
        <v>160</v>
      </c>
      <c r="BE255" s="253">
        <f>IF(N255="základní",J255,0)</f>
        <v>0</v>
      </c>
      <c r="BF255" s="253">
        <f>IF(N255="snížená",J255,0)</f>
        <v>0</v>
      </c>
      <c r="BG255" s="253">
        <f>IF(N255="zákl. přenesená",J255,0)</f>
        <v>0</v>
      </c>
      <c r="BH255" s="253">
        <f>IF(N255="sníž. přenesená",J255,0)</f>
        <v>0</v>
      </c>
      <c r="BI255" s="253">
        <f>IF(N255="nulová",J255,0)</f>
        <v>0</v>
      </c>
      <c r="BJ255" s="97" t="s">
        <v>77</v>
      </c>
      <c r="BK255" s="253">
        <f>ROUND(I255*H255,2)</f>
        <v>0</v>
      </c>
      <c r="BL255" s="97" t="s">
        <v>167</v>
      </c>
      <c r="BM255" s="97" t="s">
        <v>423</v>
      </c>
    </row>
    <row r="256" spans="2:65" s="265" customFormat="1">
      <c r="B256" s="264"/>
      <c r="D256" s="254" t="s">
        <v>171</v>
      </c>
      <c r="E256" s="266" t="s">
        <v>5</v>
      </c>
      <c r="F256" s="267" t="s">
        <v>424</v>
      </c>
      <c r="H256" s="268">
        <v>8</v>
      </c>
      <c r="I256" s="10"/>
      <c r="L256" s="264"/>
      <c r="M256" s="269"/>
      <c r="N256" s="270"/>
      <c r="O256" s="270"/>
      <c r="P256" s="270"/>
      <c r="Q256" s="270"/>
      <c r="R256" s="270"/>
      <c r="S256" s="270"/>
      <c r="T256" s="271"/>
      <c r="AT256" s="266" t="s">
        <v>171</v>
      </c>
      <c r="AU256" s="266" t="s">
        <v>81</v>
      </c>
      <c r="AV256" s="265" t="s">
        <v>81</v>
      </c>
      <c r="AW256" s="265" t="s">
        <v>36</v>
      </c>
      <c r="AX256" s="265" t="s">
        <v>77</v>
      </c>
      <c r="AY256" s="266" t="s">
        <v>160</v>
      </c>
    </row>
    <row r="257" spans="2:65" s="118" customFormat="1" ht="16.5" customHeight="1">
      <c r="B257" s="113"/>
      <c r="C257" s="280" t="s">
        <v>425</v>
      </c>
      <c r="D257" s="280" t="s">
        <v>277</v>
      </c>
      <c r="E257" s="281" t="s">
        <v>426</v>
      </c>
      <c r="F257" s="282" t="s">
        <v>427</v>
      </c>
      <c r="G257" s="283" t="s">
        <v>187</v>
      </c>
      <c r="H257" s="284">
        <v>8</v>
      </c>
      <c r="I257" s="12"/>
      <c r="J257" s="285">
        <f>ROUND(I257*H257,2)</f>
        <v>0</v>
      </c>
      <c r="K257" s="282" t="s">
        <v>188</v>
      </c>
      <c r="L257" s="286"/>
      <c r="M257" s="287" t="s">
        <v>5</v>
      </c>
      <c r="N257" s="288" t="s">
        <v>44</v>
      </c>
      <c r="O257" s="114"/>
      <c r="P257" s="251">
        <f>O257*H257</f>
        <v>0</v>
      </c>
      <c r="Q257" s="251">
        <v>2.4E-2</v>
      </c>
      <c r="R257" s="251">
        <f>Q257*H257</f>
        <v>0.192</v>
      </c>
      <c r="S257" s="251">
        <v>0</v>
      </c>
      <c r="T257" s="252">
        <f>S257*H257</f>
        <v>0</v>
      </c>
      <c r="AR257" s="97" t="s">
        <v>213</v>
      </c>
      <c r="AT257" s="97" t="s">
        <v>277</v>
      </c>
      <c r="AU257" s="97" t="s">
        <v>81</v>
      </c>
      <c r="AY257" s="97" t="s">
        <v>160</v>
      </c>
      <c r="BE257" s="253">
        <f>IF(N257="základní",J257,0)</f>
        <v>0</v>
      </c>
      <c r="BF257" s="253">
        <f>IF(N257="snížená",J257,0)</f>
        <v>0</v>
      </c>
      <c r="BG257" s="253">
        <f>IF(N257="zákl. přenesená",J257,0)</f>
        <v>0</v>
      </c>
      <c r="BH257" s="253">
        <f>IF(N257="sníž. přenesená",J257,0)</f>
        <v>0</v>
      </c>
      <c r="BI257" s="253">
        <f>IF(N257="nulová",J257,0)</f>
        <v>0</v>
      </c>
      <c r="BJ257" s="97" t="s">
        <v>77</v>
      </c>
      <c r="BK257" s="253">
        <f>ROUND(I257*H257,2)</f>
        <v>0</v>
      </c>
      <c r="BL257" s="97" t="s">
        <v>167</v>
      </c>
      <c r="BM257" s="97" t="s">
        <v>428</v>
      </c>
    </row>
    <row r="258" spans="2:65" s="118" customFormat="1" ht="38.25" customHeight="1">
      <c r="B258" s="113"/>
      <c r="C258" s="243" t="s">
        <v>429</v>
      </c>
      <c r="D258" s="243" t="s">
        <v>162</v>
      </c>
      <c r="E258" s="244" t="s">
        <v>430</v>
      </c>
      <c r="F258" s="245" t="s">
        <v>431</v>
      </c>
      <c r="G258" s="246" t="s">
        <v>353</v>
      </c>
      <c r="H258" s="247">
        <v>4</v>
      </c>
      <c r="I258" s="8"/>
      <c r="J258" s="248">
        <f>ROUND(I258*H258,2)</f>
        <v>0</v>
      </c>
      <c r="K258" s="245" t="s">
        <v>188</v>
      </c>
      <c r="L258" s="113"/>
      <c r="M258" s="249" t="s">
        <v>5</v>
      </c>
      <c r="N258" s="250" t="s">
        <v>44</v>
      </c>
      <c r="O258" s="114"/>
      <c r="P258" s="251">
        <f>O258*H258</f>
        <v>0</v>
      </c>
      <c r="Q258" s="251">
        <v>8.4999999999999995E-4</v>
      </c>
      <c r="R258" s="251">
        <f>Q258*H258</f>
        <v>3.3999999999999998E-3</v>
      </c>
      <c r="S258" s="251">
        <v>0</v>
      </c>
      <c r="T258" s="252">
        <f>S258*H258</f>
        <v>0</v>
      </c>
      <c r="AR258" s="97" t="s">
        <v>167</v>
      </c>
      <c r="AT258" s="97" t="s">
        <v>162</v>
      </c>
      <c r="AU258" s="97" t="s">
        <v>81</v>
      </c>
      <c r="AY258" s="97" t="s">
        <v>160</v>
      </c>
      <c r="BE258" s="253">
        <f>IF(N258="základní",J258,0)</f>
        <v>0</v>
      </c>
      <c r="BF258" s="253">
        <f>IF(N258="snížená",J258,0)</f>
        <v>0</v>
      </c>
      <c r="BG258" s="253">
        <f>IF(N258="zákl. přenesená",J258,0)</f>
        <v>0</v>
      </c>
      <c r="BH258" s="253">
        <f>IF(N258="sníž. přenesená",J258,0)</f>
        <v>0</v>
      </c>
      <c r="BI258" s="253">
        <f>IF(N258="nulová",J258,0)</f>
        <v>0</v>
      </c>
      <c r="BJ258" s="97" t="s">
        <v>77</v>
      </c>
      <c r="BK258" s="253">
        <f>ROUND(I258*H258,2)</f>
        <v>0</v>
      </c>
      <c r="BL258" s="97" t="s">
        <v>167</v>
      </c>
      <c r="BM258" s="97" t="s">
        <v>432</v>
      </c>
    </row>
    <row r="259" spans="2:65" s="118" customFormat="1" ht="25.5" customHeight="1">
      <c r="B259" s="113"/>
      <c r="C259" s="243" t="s">
        <v>433</v>
      </c>
      <c r="D259" s="243" t="s">
        <v>162</v>
      </c>
      <c r="E259" s="244" t="s">
        <v>434</v>
      </c>
      <c r="F259" s="245" t="s">
        <v>435</v>
      </c>
      <c r="G259" s="246" t="s">
        <v>187</v>
      </c>
      <c r="H259" s="247">
        <v>11.1</v>
      </c>
      <c r="I259" s="8"/>
      <c r="J259" s="248">
        <f>ROUND(I259*H259,2)</f>
        <v>0</v>
      </c>
      <c r="K259" s="245" t="s">
        <v>188</v>
      </c>
      <c r="L259" s="113"/>
      <c r="M259" s="249" t="s">
        <v>5</v>
      </c>
      <c r="N259" s="250" t="s">
        <v>44</v>
      </c>
      <c r="O259" s="114"/>
      <c r="P259" s="251">
        <f>O259*H259</f>
        <v>0</v>
      </c>
      <c r="Q259" s="251">
        <v>5.0000000000000002E-5</v>
      </c>
      <c r="R259" s="251">
        <f>Q259*H259</f>
        <v>5.5500000000000005E-4</v>
      </c>
      <c r="S259" s="251">
        <v>0</v>
      </c>
      <c r="T259" s="252">
        <f>S259*H259</f>
        <v>0</v>
      </c>
      <c r="AR259" s="97" t="s">
        <v>167</v>
      </c>
      <c r="AT259" s="97" t="s">
        <v>162</v>
      </c>
      <c r="AU259" s="97" t="s">
        <v>81</v>
      </c>
      <c r="AY259" s="97" t="s">
        <v>160</v>
      </c>
      <c r="BE259" s="253">
        <f>IF(N259="základní",J259,0)</f>
        <v>0</v>
      </c>
      <c r="BF259" s="253">
        <f>IF(N259="snížená",J259,0)</f>
        <v>0</v>
      </c>
      <c r="BG259" s="253">
        <f>IF(N259="zákl. přenesená",J259,0)</f>
        <v>0</v>
      </c>
      <c r="BH259" s="253">
        <f>IF(N259="sníž. přenesená",J259,0)</f>
        <v>0</v>
      </c>
      <c r="BI259" s="253">
        <f>IF(N259="nulová",J259,0)</f>
        <v>0</v>
      </c>
      <c r="BJ259" s="97" t="s">
        <v>77</v>
      </c>
      <c r="BK259" s="253">
        <f>ROUND(I259*H259,2)</f>
        <v>0</v>
      </c>
      <c r="BL259" s="97" t="s">
        <v>167</v>
      </c>
      <c r="BM259" s="97" t="s">
        <v>436</v>
      </c>
    </row>
    <row r="260" spans="2:65" s="265" customFormat="1">
      <c r="B260" s="264"/>
      <c r="D260" s="254" t="s">
        <v>171</v>
      </c>
      <c r="E260" s="266" t="s">
        <v>5</v>
      </c>
      <c r="F260" s="267" t="s">
        <v>437</v>
      </c>
      <c r="H260" s="268">
        <v>11.1</v>
      </c>
      <c r="I260" s="10"/>
      <c r="L260" s="264"/>
      <c r="M260" s="269"/>
      <c r="N260" s="270"/>
      <c r="O260" s="270"/>
      <c r="P260" s="270"/>
      <c r="Q260" s="270"/>
      <c r="R260" s="270"/>
      <c r="S260" s="270"/>
      <c r="T260" s="271"/>
      <c r="AT260" s="266" t="s">
        <v>171</v>
      </c>
      <c r="AU260" s="266" t="s">
        <v>81</v>
      </c>
      <c r="AV260" s="265" t="s">
        <v>81</v>
      </c>
      <c r="AW260" s="265" t="s">
        <v>36</v>
      </c>
      <c r="AX260" s="265" t="s">
        <v>77</v>
      </c>
      <c r="AY260" s="266" t="s">
        <v>160</v>
      </c>
    </row>
    <row r="261" spans="2:65" s="118" customFormat="1" ht="25.5" customHeight="1">
      <c r="B261" s="113"/>
      <c r="C261" s="280" t="s">
        <v>438</v>
      </c>
      <c r="D261" s="280" t="s">
        <v>277</v>
      </c>
      <c r="E261" s="281" t="s">
        <v>439</v>
      </c>
      <c r="F261" s="282" t="s">
        <v>440</v>
      </c>
      <c r="G261" s="283" t="s">
        <v>187</v>
      </c>
      <c r="H261" s="284">
        <v>9.9</v>
      </c>
      <c r="I261" s="12"/>
      <c r="J261" s="285">
        <f>ROUND(I261*H261,2)</f>
        <v>0</v>
      </c>
      <c r="K261" s="282" t="s">
        <v>5</v>
      </c>
      <c r="L261" s="286"/>
      <c r="M261" s="287" t="s">
        <v>5</v>
      </c>
      <c r="N261" s="288" t="s">
        <v>44</v>
      </c>
      <c r="O261" s="114"/>
      <c r="P261" s="251">
        <f>O261*H261</f>
        <v>0</v>
      </c>
      <c r="Q261" s="251">
        <v>5.2999999999999999E-2</v>
      </c>
      <c r="R261" s="251">
        <f>Q261*H261</f>
        <v>0.52470000000000006</v>
      </c>
      <c r="S261" s="251">
        <v>0</v>
      </c>
      <c r="T261" s="252">
        <f>S261*H261</f>
        <v>0</v>
      </c>
      <c r="AR261" s="97" t="s">
        <v>213</v>
      </c>
      <c r="AT261" s="97" t="s">
        <v>277</v>
      </c>
      <c r="AU261" s="97" t="s">
        <v>81</v>
      </c>
      <c r="AY261" s="97" t="s">
        <v>160</v>
      </c>
      <c r="BE261" s="253">
        <f>IF(N261="základní",J261,0)</f>
        <v>0</v>
      </c>
      <c r="BF261" s="253">
        <f>IF(N261="snížená",J261,0)</f>
        <v>0</v>
      </c>
      <c r="BG261" s="253">
        <f>IF(N261="zákl. přenesená",J261,0)</f>
        <v>0</v>
      </c>
      <c r="BH261" s="253">
        <f>IF(N261="sníž. přenesená",J261,0)</f>
        <v>0</v>
      </c>
      <c r="BI261" s="253">
        <f>IF(N261="nulová",J261,0)</f>
        <v>0</v>
      </c>
      <c r="BJ261" s="97" t="s">
        <v>77</v>
      </c>
      <c r="BK261" s="253">
        <f>ROUND(I261*H261,2)</f>
        <v>0</v>
      </c>
      <c r="BL261" s="97" t="s">
        <v>167</v>
      </c>
      <c r="BM261" s="97" t="s">
        <v>441</v>
      </c>
    </row>
    <row r="262" spans="2:65" s="265" customFormat="1">
      <c r="B262" s="264"/>
      <c r="D262" s="254" t="s">
        <v>171</v>
      </c>
      <c r="E262" s="266" t="s">
        <v>5</v>
      </c>
      <c r="F262" s="267" t="s">
        <v>442</v>
      </c>
      <c r="H262" s="268">
        <v>9.9</v>
      </c>
      <c r="I262" s="10"/>
      <c r="L262" s="264"/>
      <c r="M262" s="269"/>
      <c r="N262" s="270"/>
      <c r="O262" s="270"/>
      <c r="P262" s="270"/>
      <c r="Q262" s="270"/>
      <c r="R262" s="270"/>
      <c r="S262" s="270"/>
      <c r="T262" s="271"/>
      <c r="AT262" s="266" t="s">
        <v>171</v>
      </c>
      <c r="AU262" s="266" t="s">
        <v>81</v>
      </c>
      <c r="AV262" s="265" t="s">
        <v>81</v>
      </c>
      <c r="AW262" s="265" t="s">
        <v>36</v>
      </c>
      <c r="AX262" s="265" t="s">
        <v>77</v>
      </c>
      <c r="AY262" s="266" t="s">
        <v>160</v>
      </c>
    </row>
    <row r="263" spans="2:65" s="118" customFormat="1" ht="25.5" customHeight="1">
      <c r="B263" s="113"/>
      <c r="C263" s="280" t="s">
        <v>443</v>
      </c>
      <c r="D263" s="280" t="s">
        <v>277</v>
      </c>
      <c r="E263" s="281" t="s">
        <v>444</v>
      </c>
      <c r="F263" s="282" t="s">
        <v>445</v>
      </c>
      <c r="G263" s="283" t="s">
        <v>187</v>
      </c>
      <c r="H263" s="284">
        <v>0.6</v>
      </c>
      <c r="I263" s="12"/>
      <c r="J263" s="285">
        <f>ROUND(I263*H263,2)</f>
        <v>0</v>
      </c>
      <c r="K263" s="282" t="s">
        <v>188</v>
      </c>
      <c r="L263" s="286"/>
      <c r="M263" s="287" t="s">
        <v>5</v>
      </c>
      <c r="N263" s="288" t="s">
        <v>44</v>
      </c>
      <c r="O263" s="114"/>
      <c r="P263" s="251">
        <f>O263*H263</f>
        <v>0</v>
      </c>
      <c r="Q263" s="251">
        <v>5.6680000000000001E-2</v>
      </c>
      <c r="R263" s="251">
        <f>Q263*H263</f>
        <v>3.4007999999999997E-2</v>
      </c>
      <c r="S263" s="251">
        <v>0</v>
      </c>
      <c r="T263" s="252">
        <f>S263*H263</f>
        <v>0</v>
      </c>
      <c r="AR263" s="97" t="s">
        <v>213</v>
      </c>
      <c r="AT263" s="97" t="s">
        <v>277</v>
      </c>
      <c r="AU263" s="97" t="s">
        <v>81</v>
      </c>
      <c r="AY263" s="97" t="s">
        <v>160</v>
      </c>
      <c r="BE263" s="253">
        <f>IF(N263="základní",J263,0)</f>
        <v>0</v>
      </c>
      <c r="BF263" s="253">
        <f>IF(N263="snížená",J263,0)</f>
        <v>0</v>
      </c>
      <c r="BG263" s="253">
        <f>IF(N263="zákl. přenesená",J263,0)</f>
        <v>0</v>
      </c>
      <c r="BH263" s="253">
        <f>IF(N263="sníž. přenesená",J263,0)</f>
        <v>0</v>
      </c>
      <c r="BI263" s="253">
        <f>IF(N263="nulová",J263,0)</f>
        <v>0</v>
      </c>
      <c r="BJ263" s="97" t="s">
        <v>77</v>
      </c>
      <c r="BK263" s="253">
        <f>ROUND(I263*H263,2)</f>
        <v>0</v>
      </c>
      <c r="BL263" s="97" t="s">
        <v>167</v>
      </c>
      <c r="BM263" s="97" t="s">
        <v>446</v>
      </c>
    </row>
    <row r="264" spans="2:65" s="265" customFormat="1">
      <c r="B264" s="264"/>
      <c r="D264" s="254" t="s">
        <v>171</v>
      </c>
      <c r="E264" s="266" t="s">
        <v>5</v>
      </c>
      <c r="F264" s="267" t="s">
        <v>447</v>
      </c>
      <c r="H264" s="268">
        <v>0.6</v>
      </c>
      <c r="I264" s="10"/>
      <c r="L264" s="264"/>
      <c r="M264" s="269"/>
      <c r="N264" s="270"/>
      <c r="O264" s="270"/>
      <c r="P264" s="270"/>
      <c r="Q264" s="270"/>
      <c r="R264" s="270"/>
      <c r="S264" s="270"/>
      <c r="T264" s="271"/>
      <c r="AT264" s="266" t="s">
        <v>171</v>
      </c>
      <c r="AU264" s="266" t="s">
        <v>81</v>
      </c>
      <c r="AV264" s="265" t="s">
        <v>81</v>
      </c>
      <c r="AW264" s="265" t="s">
        <v>36</v>
      </c>
      <c r="AX264" s="265" t="s">
        <v>77</v>
      </c>
      <c r="AY264" s="266" t="s">
        <v>160</v>
      </c>
    </row>
    <row r="265" spans="2:65" s="118" customFormat="1" ht="25.5" customHeight="1">
      <c r="B265" s="113"/>
      <c r="C265" s="280" t="s">
        <v>448</v>
      </c>
      <c r="D265" s="280" t="s">
        <v>277</v>
      </c>
      <c r="E265" s="281" t="s">
        <v>449</v>
      </c>
      <c r="F265" s="282" t="s">
        <v>450</v>
      </c>
      <c r="G265" s="283" t="s">
        <v>187</v>
      </c>
      <c r="H265" s="284">
        <v>0.6</v>
      </c>
      <c r="I265" s="12"/>
      <c r="J265" s="285">
        <f>ROUND(I265*H265,2)</f>
        <v>0</v>
      </c>
      <c r="K265" s="282" t="s">
        <v>188</v>
      </c>
      <c r="L265" s="286"/>
      <c r="M265" s="287" t="s">
        <v>5</v>
      </c>
      <c r="N265" s="288" t="s">
        <v>44</v>
      </c>
      <c r="O265" s="114"/>
      <c r="P265" s="251">
        <f>O265*H265</f>
        <v>0</v>
      </c>
      <c r="Q265" s="251">
        <v>6.8349999999999994E-2</v>
      </c>
      <c r="R265" s="251">
        <f>Q265*H265</f>
        <v>4.1009999999999998E-2</v>
      </c>
      <c r="S265" s="251">
        <v>0</v>
      </c>
      <c r="T265" s="252">
        <f>S265*H265</f>
        <v>0</v>
      </c>
      <c r="AR265" s="97" t="s">
        <v>213</v>
      </c>
      <c r="AT265" s="97" t="s">
        <v>277</v>
      </c>
      <c r="AU265" s="97" t="s">
        <v>81</v>
      </c>
      <c r="AY265" s="97" t="s">
        <v>160</v>
      </c>
      <c r="BE265" s="253">
        <f>IF(N265="základní",J265,0)</f>
        <v>0</v>
      </c>
      <c r="BF265" s="253">
        <f>IF(N265="snížená",J265,0)</f>
        <v>0</v>
      </c>
      <c r="BG265" s="253">
        <f>IF(N265="zákl. přenesená",J265,0)</f>
        <v>0</v>
      </c>
      <c r="BH265" s="253">
        <f>IF(N265="sníž. přenesená",J265,0)</f>
        <v>0</v>
      </c>
      <c r="BI265" s="253">
        <f>IF(N265="nulová",J265,0)</f>
        <v>0</v>
      </c>
      <c r="BJ265" s="97" t="s">
        <v>77</v>
      </c>
      <c r="BK265" s="253">
        <f>ROUND(I265*H265,2)</f>
        <v>0</v>
      </c>
      <c r="BL265" s="97" t="s">
        <v>167</v>
      </c>
      <c r="BM265" s="97" t="s">
        <v>451</v>
      </c>
    </row>
    <row r="266" spans="2:65" s="265" customFormat="1">
      <c r="B266" s="264"/>
      <c r="D266" s="254" t="s">
        <v>171</v>
      </c>
      <c r="E266" s="266" t="s">
        <v>5</v>
      </c>
      <c r="F266" s="267" t="s">
        <v>447</v>
      </c>
      <c r="H266" s="268">
        <v>0.6</v>
      </c>
      <c r="I266" s="10"/>
      <c r="L266" s="264"/>
      <c r="M266" s="269"/>
      <c r="N266" s="270"/>
      <c r="O266" s="270"/>
      <c r="P266" s="270"/>
      <c r="Q266" s="270"/>
      <c r="R266" s="270"/>
      <c r="S266" s="270"/>
      <c r="T266" s="271"/>
      <c r="AT266" s="266" t="s">
        <v>171</v>
      </c>
      <c r="AU266" s="266" t="s">
        <v>81</v>
      </c>
      <c r="AV266" s="265" t="s">
        <v>81</v>
      </c>
      <c r="AW266" s="265" t="s">
        <v>36</v>
      </c>
      <c r="AX266" s="265" t="s">
        <v>77</v>
      </c>
      <c r="AY266" s="266" t="s">
        <v>160</v>
      </c>
    </row>
    <row r="267" spans="2:65" s="118" customFormat="1" ht="25.5" customHeight="1">
      <c r="B267" s="113"/>
      <c r="C267" s="243" t="s">
        <v>452</v>
      </c>
      <c r="D267" s="243" t="s">
        <v>162</v>
      </c>
      <c r="E267" s="244" t="s">
        <v>453</v>
      </c>
      <c r="F267" s="245" t="s">
        <v>454</v>
      </c>
      <c r="G267" s="246" t="s">
        <v>353</v>
      </c>
      <c r="H267" s="247">
        <v>12</v>
      </c>
      <c r="I267" s="8"/>
      <c r="J267" s="248">
        <f>ROUND(I267*H267,2)</f>
        <v>0</v>
      </c>
      <c r="K267" s="245" t="s">
        <v>188</v>
      </c>
      <c r="L267" s="113"/>
      <c r="M267" s="249" t="s">
        <v>5</v>
      </c>
      <c r="N267" s="250" t="s">
        <v>44</v>
      </c>
      <c r="O267" s="114"/>
      <c r="P267" s="251">
        <f>O267*H267</f>
        <v>0</v>
      </c>
      <c r="Q267" s="251">
        <v>6.9999999999999994E-5</v>
      </c>
      <c r="R267" s="251">
        <f>Q267*H267</f>
        <v>8.3999999999999993E-4</v>
      </c>
      <c r="S267" s="251">
        <v>0</v>
      </c>
      <c r="T267" s="252">
        <f>S267*H267</f>
        <v>0</v>
      </c>
      <c r="AR267" s="97" t="s">
        <v>167</v>
      </c>
      <c r="AT267" s="97" t="s">
        <v>162</v>
      </c>
      <c r="AU267" s="97" t="s">
        <v>81</v>
      </c>
      <c r="AY267" s="97" t="s">
        <v>160</v>
      </c>
      <c r="BE267" s="253">
        <f>IF(N267="základní",J267,0)</f>
        <v>0</v>
      </c>
      <c r="BF267" s="253">
        <f>IF(N267="snížená",J267,0)</f>
        <v>0</v>
      </c>
      <c r="BG267" s="253">
        <f>IF(N267="zákl. přenesená",J267,0)</f>
        <v>0</v>
      </c>
      <c r="BH267" s="253">
        <f>IF(N267="sníž. přenesená",J267,0)</f>
        <v>0</v>
      </c>
      <c r="BI267" s="253">
        <f>IF(N267="nulová",J267,0)</f>
        <v>0</v>
      </c>
      <c r="BJ267" s="97" t="s">
        <v>77</v>
      </c>
      <c r="BK267" s="253">
        <f>ROUND(I267*H267,2)</f>
        <v>0</v>
      </c>
      <c r="BL267" s="97" t="s">
        <v>167</v>
      </c>
      <c r="BM267" s="97" t="s">
        <v>455</v>
      </c>
    </row>
    <row r="268" spans="2:65" s="265" customFormat="1">
      <c r="B268" s="264"/>
      <c r="D268" s="254" t="s">
        <v>171</v>
      </c>
      <c r="E268" s="266" t="s">
        <v>5</v>
      </c>
      <c r="F268" s="267" t="s">
        <v>456</v>
      </c>
      <c r="H268" s="268">
        <v>12</v>
      </c>
      <c r="I268" s="10"/>
      <c r="L268" s="264"/>
      <c r="M268" s="269"/>
      <c r="N268" s="270"/>
      <c r="O268" s="270"/>
      <c r="P268" s="270"/>
      <c r="Q268" s="270"/>
      <c r="R268" s="270"/>
      <c r="S268" s="270"/>
      <c r="T268" s="271"/>
      <c r="AT268" s="266" t="s">
        <v>171</v>
      </c>
      <c r="AU268" s="266" t="s">
        <v>81</v>
      </c>
      <c r="AV268" s="265" t="s">
        <v>81</v>
      </c>
      <c r="AW268" s="265" t="s">
        <v>36</v>
      </c>
      <c r="AX268" s="265" t="s">
        <v>77</v>
      </c>
      <c r="AY268" s="266" t="s">
        <v>160</v>
      </c>
    </row>
    <row r="269" spans="2:65" s="118" customFormat="1" ht="16.5" customHeight="1">
      <c r="B269" s="113"/>
      <c r="C269" s="280" t="s">
        <v>457</v>
      </c>
      <c r="D269" s="280" t="s">
        <v>277</v>
      </c>
      <c r="E269" s="281" t="s">
        <v>458</v>
      </c>
      <c r="F269" s="282" t="s">
        <v>459</v>
      </c>
      <c r="G269" s="283" t="s">
        <v>353</v>
      </c>
      <c r="H269" s="284">
        <v>4</v>
      </c>
      <c r="I269" s="12"/>
      <c r="J269" s="285">
        <f t="shared" ref="J269:J274" si="0">ROUND(I269*H269,2)</f>
        <v>0</v>
      </c>
      <c r="K269" s="282" t="s">
        <v>188</v>
      </c>
      <c r="L269" s="286"/>
      <c r="M269" s="287" t="s">
        <v>5</v>
      </c>
      <c r="N269" s="288" t="s">
        <v>44</v>
      </c>
      <c r="O269" s="114"/>
      <c r="P269" s="251">
        <f t="shared" ref="P269:P274" si="1">O269*H269</f>
        <v>0</v>
      </c>
      <c r="Q269" s="251">
        <v>3.0000000000000001E-3</v>
      </c>
      <c r="R269" s="251">
        <f t="shared" ref="R269:R274" si="2">Q269*H269</f>
        <v>1.2E-2</v>
      </c>
      <c r="S269" s="251">
        <v>0</v>
      </c>
      <c r="T269" s="252">
        <f t="shared" ref="T269:T274" si="3">S269*H269</f>
        <v>0</v>
      </c>
      <c r="AR269" s="97" t="s">
        <v>213</v>
      </c>
      <c r="AT269" s="97" t="s">
        <v>277</v>
      </c>
      <c r="AU269" s="97" t="s">
        <v>81</v>
      </c>
      <c r="AY269" s="97" t="s">
        <v>160</v>
      </c>
      <c r="BE269" s="253">
        <f t="shared" ref="BE269:BE274" si="4">IF(N269="základní",J269,0)</f>
        <v>0</v>
      </c>
      <c r="BF269" s="253">
        <f t="shared" ref="BF269:BF274" si="5">IF(N269="snížená",J269,0)</f>
        <v>0</v>
      </c>
      <c r="BG269" s="253">
        <f t="shared" ref="BG269:BG274" si="6">IF(N269="zákl. přenesená",J269,0)</f>
        <v>0</v>
      </c>
      <c r="BH269" s="253">
        <f t="shared" ref="BH269:BH274" si="7">IF(N269="sníž. přenesená",J269,0)</f>
        <v>0</v>
      </c>
      <c r="BI269" s="253">
        <f t="shared" ref="BI269:BI274" si="8">IF(N269="nulová",J269,0)</f>
        <v>0</v>
      </c>
      <c r="BJ269" s="97" t="s">
        <v>77</v>
      </c>
      <c r="BK269" s="253">
        <f t="shared" ref="BK269:BK274" si="9">ROUND(I269*H269,2)</f>
        <v>0</v>
      </c>
      <c r="BL269" s="97" t="s">
        <v>167</v>
      </c>
      <c r="BM269" s="97" t="s">
        <v>460</v>
      </c>
    </row>
    <row r="270" spans="2:65" s="118" customFormat="1" ht="16.5" customHeight="1">
      <c r="B270" s="113"/>
      <c r="C270" s="280" t="s">
        <v>461</v>
      </c>
      <c r="D270" s="280" t="s">
        <v>277</v>
      </c>
      <c r="E270" s="281" t="s">
        <v>462</v>
      </c>
      <c r="F270" s="282" t="s">
        <v>463</v>
      </c>
      <c r="G270" s="283" t="s">
        <v>353</v>
      </c>
      <c r="H270" s="284">
        <v>4</v>
      </c>
      <c r="I270" s="12"/>
      <c r="J270" s="285">
        <f t="shared" si="0"/>
        <v>0</v>
      </c>
      <c r="K270" s="282" t="s">
        <v>188</v>
      </c>
      <c r="L270" s="286"/>
      <c r="M270" s="287" t="s">
        <v>5</v>
      </c>
      <c r="N270" s="288" t="s">
        <v>44</v>
      </c>
      <c r="O270" s="114"/>
      <c r="P270" s="251">
        <f t="shared" si="1"/>
        <v>0</v>
      </c>
      <c r="Q270" s="251">
        <v>0.01</v>
      </c>
      <c r="R270" s="251">
        <f t="shared" si="2"/>
        <v>0.04</v>
      </c>
      <c r="S270" s="251">
        <v>0</v>
      </c>
      <c r="T270" s="252">
        <f t="shared" si="3"/>
        <v>0</v>
      </c>
      <c r="AR270" s="97" t="s">
        <v>213</v>
      </c>
      <c r="AT270" s="97" t="s">
        <v>277</v>
      </c>
      <c r="AU270" s="97" t="s">
        <v>81</v>
      </c>
      <c r="AY270" s="97" t="s">
        <v>160</v>
      </c>
      <c r="BE270" s="253">
        <f t="shared" si="4"/>
        <v>0</v>
      </c>
      <c r="BF270" s="253">
        <f t="shared" si="5"/>
        <v>0</v>
      </c>
      <c r="BG270" s="253">
        <f t="shared" si="6"/>
        <v>0</v>
      </c>
      <c r="BH270" s="253">
        <f t="shared" si="7"/>
        <v>0</v>
      </c>
      <c r="BI270" s="253">
        <f t="shared" si="8"/>
        <v>0</v>
      </c>
      <c r="BJ270" s="97" t="s">
        <v>77</v>
      </c>
      <c r="BK270" s="253">
        <f t="shared" si="9"/>
        <v>0</v>
      </c>
      <c r="BL270" s="97" t="s">
        <v>167</v>
      </c>
      <c r="BM270" s="97" t="s">
        <v>464</v>
      </c>
    </row>
    <row r="271" spans="2:65" s="118" customFormat="1" ht="16.5" customHeight="1">
      <c r="B271" s="113"/>
      <c r="C271" s="280" t="s">
        <v>465</v>
      </c>
      <c r="D271" s="280" t="s">
        <v>277</v>
      </c>
      <c r="E271" s="281" t="s">
        <v>466</v>
      </c>
      <c r="F271" s="282" t="s">
        <v>467</v>
      </c>
      <c r="G271" s="283" t="s">
        <v>353</v>
      </c>
      <c r="H271" s="284">
        <v>4</v>
      </c>
      <c r="I271" s="12"/>
      <c r="J271" s="285">
        <f t="shared" si="0"/>
        <v>0</v>
      </c>
      <c r="K271" s="282" t="s">
        <v>188</v>
      </c>
      <c r="L271" s="286"/>
      <c r="M271" s="287" t="s">
        <v>5</v>
      </c>
      <c r="N271" s="288" t="s">
        <v>44</v>
      </c>
      <c r="O271" s="114"/>
      <c r="P271" s="251">
        <f t="shared" si="1"/>
        <v>0</v>
      </c>
      <c r="Q271" s="251">
        <v>0.01</v>
      </c>
      <c r="R271" s="251">
        <f t="shared" si="2"/>
        <v>0.04</v>
      </c>
      <c r="S271" s="251">
        <v>0</v>
      </c>
      <c r="T271" s="252">
        <f t="shared" si="3"/>
        <v>0</v>
      </c>
      <c r="AR271" s="97" t="s">
        <v>213</v>
      </c>
      <c r="AT271" s="97" t="s">
        <v>277</v>
      </c>
      <c r="AU271" s="97" t="s">
        <v>81</v>
      </c>
      <c r="AY271" s="97" t="s">
        <v>160</v>
      </c>
      <c r="BE271" s="253">
        <f t="shared" si="4"/>
        <v>0</v>
      </c>
      <c r="BF271" s="253">
        <f t="shared" si="5"/>
        <v>0</v>
      </c>
      <c r="BG271" s="253">
        <f t="shared" si="6"/>
        <v>0</v>
      </c>
      <c r="BH271" s="253">
        <f t="shared" si="7"/>
        <v>0</v>
      </c>
      <c r="BI271" s="253">
        <f t="shared" si="8"/>
        <v>0</v>
      </c>
      <c r="BJ271" s="97" t="s">
        <v>77</v>
      </c>
      <c r="BK271" s="253">
        <f t="shared" si="9"/>
        <v>0</v>
      </c>
      <c r="BL271" s="97" t="s">
        <v>167</v>
      </c>
      <c r="BM271" s="97" t="s">
        <v>468</v>
      </c>
    </row>
    <row r="272" spans="2:65" s="118" customFormat="1" ht="25.5" customHeight="1">
      <c r="B272" s="113"/>
      <c r="C272" s="243" t="s">
        <v>469</v>
      </c>
      <c r="D272" s="243" t="s">
        <v>162</v>
      </c>
      <c r="E272" s="244" t="s">
        <v>470</v>
      </c>
      <c r="F272" s="245" t="s">
        <v>471</v>
      </c>
      <c r="G272" s="246" t="s">
        <v>353</v>
      </c>
      <c r="H272" s="247">
        <v>1</v>
      </c>
      <c r="I272" s="8"/>
      <c r="J272" s="248">
        <f t="shared" si="0"/>
        <v>0</v>
      </c>
      <c r="K272" s="245" t="s">
        <v>188</v>
      </c>
      <c r="L272" s="113"/>
      <c r="M272" s="249" t="s">
        <v>5</v>
      </c>
      <c r="N272" s="250" t="s">
        <v>44</v>
      </c>
      <c r="O272" s="114"/>
      <c r="P272" s="251">
        <f t="shared" si="1"/>
        <v>0</v>
      </c>
      <c r="Q272" s="251">
        <v>1.4999999999999999E-4</v>
      </c>
      <c r="R272" s="251">
        <f t="shared" si="2"/>
        <v>1.4999999999999999E-4</v>
      </c>
      <c r="S272" s="251">
        <v>0</v>
      </c>
      <c r="T272" s="252">
        <f t="shared" si="3"/>
        <v>0</v>
      </c>
      <c r="AR272" s="97" t="s">
        <v>167</v>
      </c>
      <c r="AT272" s="97" t="s">
        <v>162</v>
      </c>
      <c r="AU272" s="97" t="s">
        <v>81</v>
      </c>
      <c r="AY272" s="97" t="s">
        <v>160</v>
      </c>
      <c r="BE272" s="253">
        <f t="shared" si="4"/>
        <v>0</v>
      </c>
      <c r="BF272" s="253">
        <f t="shared" si="5"/>
        <v>0</v>
      </c>
      <c r="BG272" s="253">
        <f t="shared" si="6"/>
        <v>0</v>
      </c>
      <c r="BH272" s="253">
        <f t="shared" si="7"/>
        <v>0</v>
      </c>
      <c r="BI272" s="253">
        <f t="shared" si="8"/>
        <v>0</v>
      </c>
      <c r="BJ272" s="97" t="s">
        <v>77</v>
      </c>
      <c r="BK272" s="253">
        <f t="shared" si="9"/>
        <v>0</v>
      </c>
      <c r="BL272" s="97" t="s">
        <v>167</v>
      </c>
      <c r="BM272" s="97" t="s">
        <v>472</v>
      </c>
    </row>
    <row r="273" spans="2:65" s="118" customFormat="1" ht="25.5" customHeight="1">
      <c r="B273" s="113"/>
      <c r="C273" s="280" t="s">
        <v>473</v>
      </c>
      <c r="D273" s="280" t="s">
        <v>277</v>
      </c>
      <c r="E273" s="281" t="s">
        <v>474</v>
      </c>
      <c r="F273" s="282" t="s">
        <v>475</v>
      </c>
      <c r="G273" s="283" t="s">
        <v>353</v>
      </c>
      <c r="H273" s="284">
        <v>1</v>
      </c>
      <c r="I273" s="12"/>
      <c r="J273" s="285">
        <f t="shared" si="0"/>
        <v>0</v>
      </c>
      <c r="K273" s="282" t="s">
        <v>188</v>
      </c>
      <c r="L273" s="286"/>
      <c r="M273" s="287" t="s">
        <v>5</v>
      </c>
      <c r="N273" s="288" t="s">
        <v>44</v>
      </c>
      <c r="O273" s="114"/>
      <c r="P273" s="251">
        <f t="shared" si="1"/>
        <v>0</v>
      </c>
      <c r="Q273" s="251">
        <v>4.2000000000000003E-2</v>
      </c>
      <c r="R273" s="251">
        <f t="shared" si="2"/>
        <v>4.2000000000000003E-2</v>
      </c>
      <c r="S273" s="251">
        <v>0</v>
      </c>
      <c r="T273" s="252">
        <f t="shared" si="3"/>
        <v>0</v>
      </c>
      <c r="AR273" s="97" t="s">
        <v>213</v>
      </c>
      <c r="AT273" s="97" t="s">
        <v>277</v>
      </c>
      <c r="AU273" s="97" t="s">
        <v>81</v>
      </c>
      <c r="AY273" s="97" t="s">
        <v>160</v>
      </c>
      <c r="BE273" s="253">
        <f t="shared" si="4"/>
        <v>0</v>
      </c>
      <c r="BF273" s="253">
        <f t="shared" si="5"/>
        <v>0</v>
      </c>
      <c r="BG273" s="253">
        <f t="shared" si="6"/>
        <v>0</v>
      </c>
      <c r="BH273" s="253">
        <f t="shared" si="7"/>
        <v>0</v>
      </c>
      <c r="BI273" s="253">
        <f t="shared" si="8"/>
        <v>0</v>
      </c>
      <c r="BJ273" s="97" t="s">
        <v>77</v>
      </c>
      <c r="BK273" s="253">
        <f t="shared" si="9"/>
        <v>0</v>
      </c>
      <c r="BL273" s="97" t="s">
        <v>167</v>
      </c>
      <c r="BM273" s="97" t="s">
        <v>476</v>
      </c>
    </row>
    <row r="274" spans="2:65" s="118" customFormat="1" ht="16.5" customHeight="1">
      <c r="B274" s="113"/>
      <c r="C274" s="243" t="s">
        <v>477</v>
      </c>
      <c r="D274" s="243" t="s">
        <v>162</v>
      </c>
      <c r="E274" s="244" t="s">
        <v>478</v>
      </c>
      <c r="F274" s="245" t="s">
        <v>479</v>
      </c>
      <c r="G274" s="246" t="s">
        <v>480</v>
      </c>
      <c r="H274" s="247">
        <v>1</v>
      </c>
      <c r="I274" s="8"/>
      <c r="J274" s="248">
        <f t="shared" si="0"/>
        <v>0</v>
      </c>
      <c r="K274" s="245" t="s">
        <v>188</v>
      </c>
      <c r="L274" s="113"/>
      <c r="M274" s="249" t="s">
        <v>5</v>
      </c>
      <c r="N274" s="250" t="s">
        <v>44</v>
      </c>
      <c r="O274" s="114"/>
      <c r="P274" s="251">
        <f t="shared" si="1"/>
        <v>0</v>
      </c>
      <c r="Q274" s="251">
        <v>3.1E-4</v>
      </c>
      <c r="R274" s="251">
        <f t="shared" si="2"/>
        <v>3.1E-4</v>
      </c>
      <c r="S274" s="251">
        <v>0</v>
      </c>
      <c r="T274" s="252">
        <f t="shared" si="3"/>
        <v>0</v>
      </c>
      <c r="AR274" s="97" t="s">
        <v>167</v>
      </c>
      <c r="AT274" s="97" t="s">
        <v>162</v>
      </c>
      <c r="AU274" s="97" t="s">
        <v>81</v>
      </c>
      <c r="AY274" s="97" t="s">
        <v>160</v>
      </c>
      <c r="BE274" s="253">
        <f t="shared" si="4"/>
        <v>0</v>
      </c>
      <c r="BF274" s="253">
        <f t="shared" si="5"/>
        <v>0</v>
      </c>
      <c r="BG274" s="253">
        <f t="shared" si="6"/>
        <v>0</v>
      </c>
      <c r="BH274" s="253">
        <f t="shared" si="7"/>
        <v>0</v>
      </c>
      <c r="BI274" s="253">
        <f t="shared" si="8"/>
        <v>0</v>
      </c>
      <c r="BJ274" s="97" t="s">
        <v>77</v>
      </c>
      <c r="BK274" s="253">
        <f t="shared" si="9"/>
        <v>0</v>
      </c>
      <c r="BL274" s="97" t="s">
        <v>167</v>
      </c>
      <c r="BM274" s="97" t="s">
        <v>481</v>
      </c>
    </row>
    <row r="275" spans="2:65" s="258" customFormat="1">
      <c r="B275" s="257"/>
      <c r="D275" s="254" t="s">
        <v>171</v>
      </c>
      <c r="E275" s="259" t="s">
        <v>5</v>
      </c>
      <c r="F275" s="260" t="s">
        <v>482</v>
      </c>
      <c r="H275" s="259" t="s">
        <v>5</v>
      </c>
      <c r="I275" s="9"/>
      <c r="L275" s="257"/>
      <c r="M275" s="261"/>
      <c r="N275" s="262"/>
      <c r="O275" s="262"/>
      <c r="P275" s="262"/>
      <c r="Q275" s="262"/>
      <c r="R275" s="262"/>
      <c r="S275" s="262"/>
      <c r="T275" s="263"/>
      <c r="AT275" s="259" t="s">
        <v>171</v>
      </c>
      <c r="AU275" s="259" t="s">
        <v>81</v>
      </c>
      <c r="AV275" s="258" t="s">
        <v>77</v>
      </c>
      <c r="AW275" s="258" t="s">
        <v>36</v>
      </c>
      <c r="AX275" s="258" t="s">
        <v>73</v>
      </c>
      <c r="AY275" s="259" t="s">
        <v>160</v>
      </c>
    </row>
    <row r="276" spans="2:65" s="265" customFormat="1">
      <c r="B276" s="264"/>
      <c r="D276" s="254" t="s">
        <v>171</v>
      </c>
      <c r="E276" s="266" t="s">
        <v>5</v>
      </c>
      <c r="F276" s="267" t="s">
        <v>77</v>
      </c>
      <c r="H276" s="268">
        <v>1</v>
      </c>
      <c r="I276" s="10"/>
      <c r="L276" s="264"/>
      <c r="M276" s="269"/>
      <c r="N276" s="270"/>
      <c r="O276" s="270"/>
      <c r="P276" s="270"/>
      <c r="Q276" s="270"/>
      <c r="R276" s="270"/>
      <c r="S276" s="270"/>
      <c r="T276" s="271"/>
      <c r="AT276" s="266" t="s">
        <v>171</v>
      </c>
      <c r="AU276" s="266" t="s">
        <v>81</v>
      </c>
      <c r="AV276" s="265" t="s">
        <v>81</v>
      </c>
      <c r="AW276" s="265" t="s">
        <v>36</v>
      </c>
      <c r="AX276" s="265" t="s">
        <v>77</v>
      </c>
      <c r="AY276" s="266" t="s">
        <v>160</v>
      </c>
    </row>
    <row r="277" spans="2:65" s="118" customFormat="1" ht="16.5" customHeight="1">
      <c r="B277" s="113"/>
      <c r="C277" s="243" t="s">
        <v>483</v>
      </c>
      <c r="D277" s="243" t="s">
        <v>162</v>
      </c>
      <c r="E277" s="244" t="s">
        <v>484</v>
      </c>
      <c r="F277" s="245" t="s">
        <v>485</v>
      </c>
      <c r="G277" s="246" t="s">
        <v>353</v>
      </c>
      <c r="H277" s="247">
        <v>1</v>
      </c>
      <c r="I277" s="8"/>
      <c r="J277" s="248">
        <f>ROUND(I277*H277,2)</f>
        <v>0</v>
      </c>
      <c r="K277" s="245" t="s">
        <v>188</v>
      </c>
      <c r="L277" s="113"/>
      <c r="M277" s="249" t="s">
        <v>5</v>
      </c>
      <c r="N277" s="250" t="s">
        <v>44</v>
      </c>
      <c r="O277" s="114"/>
      <c r="P277" s="251">
        <f>O277*H277</f>
        <v>0</v>
      </c>
      <c r="Q277" s="251">
        <v>9.1800000000000007E-3</v>
      </c>
      <c r="R277" s="251">
        <f>Q277*H277</f>
        <v>9.1800000000000007E-3</v>
      </c>
      <c r="S277" s="251">
        <v>0</v>
      </c>
      <c r="T277" s="252">
        <f>S277*H277</f>
        <v>0</v>
      </c>
      <c r="AR277" s="97" t="s">
        <v>167</v>
      </c>
      <c r="AT277" s="97" t="s">
        <v>162</v>
      </c>
      <c r="AU277" s="97" t="s">
        <v>81</v>
      </c>
      <c r="AY277" s="97" t="s">
        <v>160</v>
      </c>
      <c r="BE277" s="253">
        <f>IF(N277="základní",J277,0)</f>
        <v>0</v>
      </c>
      <c r="BF277" s="253">
        <f>IF(N277="snížená",J277,0)</f>
        <v>0</v>
      </c>
      <c r="BG277" s="253">
        <f>IF(N277="zákl. přenesená",J277,0)</f>
        <v>0</v>
      </c>
      <c r="BH277" s="253">
        <f>IF(N277="sníž. přenesená",J277,0)</f>
        <v>0</v>
      </c>
      <c r="BI277" s="253">
        <f>IF(N277="nulová",J277,0)</f>
        <v>0</v>
      </c>
      <c r="BJ277" s="97" t="s">
        <v>77</v>
      </c>
      <c r="BK277" s="253">
        <f>ROUND(I277*H277,2)</f>
        <v>0</v>
      </c>
      <c r="BL277" s="97" t="s">
        <v>167</v>
      </c>
      <c r="BM277" s="97" t="s">
        <v>486</v>
      </c>
    </row>
    <row r="278" spans="2:65" s="258" customFormat="1">
      <c r="B278" s="257"/>
      <c r="D278" s="254" t="s">
        <v>171</v>
      </c>
      <c r="E278" s="259" t="s">
        <v>5</v>
      </c>
      <c r="F278" s="260" t="s">
        <v>355</v>
      </c>
      <c r="H278" s="259" t="s">
        <v>5</v>
      </c>
      <c r="I278" s="9"/>
      <c r="L278" s="257"/>
      <c r="M278" s="261"/>
      <c r="N278" s="262"/>
      <c r="O278" s="262"/>
      <c r="P278" s="262"/>
      <c r="Q278" s="262"/>
      <c r="R278" s="262"/>
      <c r="S278" s="262"/>
      <c r="T278" s="263"/>
      <c r="AT278" s="259" t="s">
        <v>171</v>
      </c>
      <c r="AU278" s="259" t="s">
        <v>81</v>
      </c>
      <c r="AV278" s="258" t="s">
        <v>77</v>
      </c>
      <c r="AW278" s="258" t="s">
        <v>36</v>
      </c>
      <c r="AX278" s="258" t="s">
        <v>73</v>
      </c>
      <c r="AY278" s="259" t="s">
        <v>160</v>
      </c>
    </row>
    <row r="279" spans="2:65" s="265" customFormat="1">
      <c r="B279" s="264"/>
      <c r="D279" s="254" t="s">
        <v>171</v>
      </c>
      <c r="E279" s="266" t="s">
        <v>5</v>
      </c>
      <c r="F279" s="267" t="s">
        <v>77</v>
      </c>
      <c r="H279" s="268">
        <v>1</v>
      </c>
      <c r="I279" s="10"/>
      <c r="L279" s="264"/>
      <c r="M279" s="269"/>
      <c r="N279" s="270"/>
      <c r="O279" s="270"/>
      <c r="P279" s="270"/>
      <c r="Q279" s="270"/>
      <c r="R279" s="270"/>
      <c r="S279" s="270"/>
      <c r="T279" s="271"/>
      <c r="AT279" s="266" t="s">
        <v>171</v>
      </c>
      <c r="AU279" s="266" t="s">
        <v>81</v>
      </c>
      <c r="AV279" s="265" t="s">
        <v>81</v>
      </c>
      <c r="AW279" s="265" t="s">
        <v>36</v>
      </c>
      <c r="AX279" s="265" t="s">
        <v>77</v>
      </c>
      <c r="AY279" s="266" t="s">
        <v>160</v>
      </c>
    </row>
    <row r="280" spans="2:65" s="118" customFormat="1" ht="16.5" customHeight="1">
      <c r="B280" s="113"/>
      <c r="C280" s="280" t="s">
        <v>487</v>
      </c>
      <c r="D280" s="280" t="s">
        <v>277</v>
      </c>
      <c r="E280" s="281" t="s">
        <v>488</v>
      </c>
      <c r="F280" s="282" t="s">
        <v>489</v>
      </c>
      <c r="G280" s="283" t="s">
        <v>353</v>
      </c>
      <c r="H280" s="284">
        <v>1</v>
      </c>
      <c r="I280" s="12"/>
      <c r="J280" s="285">
        <f>ROUND(I280*H280,2)</f>
        <v>0</v>
      </c>
      <c r="K280" s="282" t="s">
        <v>188</v>
      </c>
      <c r="L280" s="286"/>
      <c r="M280" s="287" t="s">
        <v>5</v>
      </c>
      <c r="N280" s="288" t="s">
        <v>44</v>
      </c>
      <c r="O280" s="114"/>
      <c r="P280" s="251">
        <f>O280*H280</f>
        <v>0</v>
      </c>
      <c r="Q280" s="251">
        <v>0.254</v>
      </c>
      <c r="R280" s="251">
        <f>Q280*H280</f>
        <v>0.254</v>
      </c>
      <c r="S280" s="251">
        <v>0</v>
      </c>
      <c r="T280" s="252">
        <f>S280*H280</f>
        <v>0</v>
      </c>
      <c r="AR280" s="97" t="s">
        <v>213</v>
      </c>
      <c r="AT280" s="97" t="s">
        <v>277</v>
      </c>
      <c r="AU280" s="97" t="s">
        <v>81</v>
      </c>
      <c r="AY280" s="97" t="s">
        <v>160</v>
      </c>
      <c r="BE280" s="253">
        <f>IF(N280="základní",J280,0)</f>
        <v>0</v>
      </c>
      <c r="BF280" s="253">
        <f>IF(N280="snížená",J280,0)</f>
        <v>0</v>
      </c>
      <c r="BG280" s="253">
        <f>IF(N280="zákl. přenesená",J280,0)</f>
        <v>0</v>
      </c>
      <c r="BH280" s="253">
        <f>IF(N280="sníž. přenesená",J280,0)</f>
        <v>0</v>
      </c>
      <c r="BI280" s="253">
        <f>IF(N280="nulová",J280,0)</f>
        <v>0</v>
      </c>
      <c r="BJ280" s="97" t="s">
        <v>77</v>
      </c>
      <c r="BK280" s="253">
        <f>ROUND(I280*H280,2)</f>
        <v>0</v>
      </c>
      <c r="BL280" s="97" t="s">
        <v>167</v>
      </c>
      <c r="BM280" s="97" t="s">
        <v>490</v>
      </c>
    </row>
    <row r="281" spans="2:65" s="118" customFormat="1" ht="16.5" customHeight="1">
      <c r="B281" s="113"/>
      <c r="C281" s="243" t="s">
        <v>491</v>
      </c>
      <c r="D281" s="243" t="s">
        <v>162</v>
      </c>
      <c r="E281" s="244" t="s">
        <v>492</v>
      </c>
      <c r="F281" s="245" t="s">
        <v>493</v>
      </c>
      <c r="G281" s="246" t="s">
        <v>353</v>
      </c>
      <c r="H281" s="247">
        <v>1</v>
      </c>
      <c r="I281" s="8"/>
      <c r="J281" s="248">
        <f>ROUND(I281*H281,2)</f>
        <v>0</v>
      </c>
      <c r="K281" s="245" t="s">
        <v>188</v>
      </c>
      <c r="L281" s="113"/>
      <c r="M281" s="249" t="s">
        <v>5</v>
      </c>
      <c r="N281" s="250" t="s">
        <v>44</v>
      </c>
      <c r="O281" s="114"/>
      <c r="P281" s="251">
        <f>O281*H281</f>
        <v>0</v>
      </c>
      <c r="Q281" s="251">
        <v>2.7529999999999999E-2</v>
      </c>
      <c r="R281" s="251">
        <f>Q281*H281</f>
        <v>2.7529999999999999E-2</v>
      </c>
      <c r="S281" s="251">
        <v>0</v>
      </c>
      <c r="T281" s="252">
        <f>S281*H281</f>
        <v>0</v>
      </c>
      <c r="AR281" s="97" t="s">
        <v>167</v>
      </c>
      <c r="AT281" s="97" t="s">
        <v>162</v>
      </c>
      <c r="AU281" s="97" t="s">
        <v>81</v>
      </c>
      <c r="AY281" s="97" t="s">
        <v>160</v>
      </c>
      <c r="BE281" s="253">
        <f>IF(N281="základní",J281,0)</f>
        <v>0</v>
      </c>
      <c r="BF281" s="253">
        <f>IF(N281="snížená",J281,0)</f>
        <v>0</v>
      </c>
      <c r="BG281" s="253">
        <f>IF(N281="zákl. přenesená",J281,0)</f>
        <v>0</v>
      </c>
      <c r="BH281" s="253">
        <f>IF(N281="sníž. přenesená",J281,0)</f>
        <v>0</v>
      </c>
      <c r="BI281" s="253">
        <f>IF(N281="nulová",J281,0)</f>
        <v>0</v>
      </c>
      <c r="BJ281" s="97" t="s">
        <v>77</v>
      </c>
      <c r="BK281" s="253">
        <f>ROUND(I281*H281,2)</f>
        <v>0</v>
      </c>
      <c r="BL281" s="97" t="s">
        <v>167</v>
      </c>
      <c r="BM281" s="97" t="s">
        <v>494</v>
      </c>
    </row>
    <row r="282" spans="2:65" s="258" customFormat="1">
      <c r="B282" s="257"/>
      <c r="D282" s="254" t="s">
        <v>171</v>
      </c>
      <c r="E282" s="259" t="s">
        <v>5</v>
      </c>
      <c r="F282" s="260" t="s">
        <v>355</v>
      </c>
      <c r="H282" s="259" t="s">
        <v>5</v>
      </c>
      <c r="I282" s="9"/>
      <c r="L282" s="257"/>
      <c r="M282" s="261"/>
      <c r="N282" s="262"/>
      <c r="O282" s="262"/>
      <c r="P282" s="262"/>
      <c r="Q282" s="262"/>
      <c r="R282" s="262"/>
      <c r="S282" s="262"/>
      <c r="T282" s="263"/>
      <c r="AT282" s="259" t="s">
        <v>171</v>
      </c>
      <c r="AU282" s="259" t="s">
        <v>81</v>
      </c>
      <c r="AV282" s="258" t="s">
        <v>77</v>
      </c>
      <c r="AW282" s="258" t="s">
        <v>36</v>
      </c>
      <c r="AX282" s="258" t="s">
        <v>73</v>
      </c>
      <c r="AY282" s="259" t="s">
        <v>160</v>
      </c>
    </row>
    <row r="283" spans="2:65" s="265" customFormat="1">
      <c r="B283" s="264"/>
      <c r="D283" s="254" t="s">
        <v>171</v>
      </c>
      <c r="E283" s="266" t="s">
        <v>5</v>
      </c>
      <c r="F283" s="267" t="s">
        <v>77</v>
      </c>
      <c r="H283" s="268">
        <v>1</v>
      </c>
      <c r="I283" s="10"/>
      <c r="L283" s="264"/>
      <c r="M283" s="269"/>
      <c r="N283" s="270"/>
      <c r="O283" s="270"/>
      <c r="P283" s="270"/>
      <c r="Q283" s="270"/>
      <c r="R283" s="270"/>
      <c r="S283" s="270"/>
      <c r="T283" s="271"/>
      <c r="AT283" s="266" t="s">
        <v>171</v>
      </c>
      <c r="AU283" s="266" t="s">
        <v>81</v>
      </c>
      <c r="AV283" s="265" t="s">
        <v>81</v>
      </c>
      <c r="AW283" s="265" t="s">
        <v>36</v>
      </c>
      <c r="AX283" s="265" t="s">
        <v>77</v>
      </c>
      <c r="AY283" s="266" t="s">
        <v>160</v>
      </c>
    </row>
    <row r="284" spans="2:65" s="118" customFormat="1" ht="16.5" customHeight="1">
      <c r="B284" s="113"/>
      <c r="C284" s="280" t="s">
        <v>495</v>
      </c>
      <c r="D284" s="280" t="s">
        <v>277</v>
      </c>
      <c r="E284" s="281" t="s">
        <v>496</v>
      </c>
      <c r="F284" s="282" t="s">
        <v>497</v>
      </c>
      <c r="G284" s="283" t="s">
        <v>353</v>
      </c>
      <c r="H284" s="284">
        <v>1</v>
      </c>
      <c r="I284" s="12"/>
      <c r="J284" s="285">
        <f>ROUND(I284*H284,2)</f>
        <v>0</v>
      </c>
      <c r="K284" s="282" t="s">
        <v>5</v>
      </c>
      <c r="L284" s="286"/>
      <c r="M284" s="287" t="s">
        <v>5</v>
      </c>
      <c r="N284" s="288" t="s">
        <v>44</v>
      </c>
      <c r="O284" s="114"/>
      <c r="P284" s="251">
        <f>O284*H284</f>
        <v>0</v>
      </c>
      <c r="Q284" s="251">
        <v>2.1</v>
      </c>
      <c r="R284" s="251">
        <f>Q284*H284</f>
        <v>2.1</v>
      </c>
      <c r="S284" s="251">
        <v>0</v>
      </c>
      <c r="T284" s="252">
        <f>S284*H284</f>
        <v>0</v>
      </c>
      <c r="AR284" s="97" t="s">
        <v>213</v>
      </c>
      <c r="AT284" s="97" t="s">
        <v>277</v>
      </c>
      <c r="AU284" s="97" t="s">
        <v>81</v>
      </c>
      <c r="AY284" s="97" t="s">
        <v>160</v>
      </c>
      <c r="BE284" s="253">
        <f>IF(N284="základní",J284,0)</f>
        <v>0</v>
      </c>
      <c r="BF284" s="253">
        <f>IF(N284="snížená",J284,0)</f>
        <v>0</v>
      </c>
      <c r="BG284" s="253">
        <f>IF(N284="zákl. přenesená",J284,0)</f>
        <v>0</v>
      </c>
      <c r="BH284" s="253">
        <f>IF(N284="sníž. přenesená",J284,0)</f>
        <v>0</v>
      </c>
      <c r="BI284" s="253">
        <f>IF(N284="nulová",J284,0)</f>
        <v>0</v>
      </c>
      <c r="BJ284" s="97" t="s">
        <v>77</v>
      </c>
      <c r="BK284" s="253">
        <f>ROUND(I284*H284,2)</f>
        <v>0</v>
      </c>
      <c r="BL284" s="97" t="s">
        <v>167</v>
      </c>
      <c r="BM284" s="97" t="s">
        <v>498</v>
      </c>
    </row>
    <row r="285" spans="2:65" s="118" customFormat="1" ht="16.5" customHeight="1">
      <c r="B285" s="113"/>
      <c r="C285" s="280" t="s">
        <v>499</v>
      </c>
      <c r="D285" s="280" t="s">
        <v>277</v>
      </c>
      <c r="E285" s="281" t="s">
        <v>500</v>
      </c>
      <c r="F285" s="282" t="s">
        <v>501</v>
      </c>
      <c r="G285" s="283" t="s">
        <v>353</v>
      </c>
      <c r="H285" s="284">
        <v>2</v>
      </c>
      <c r="I285" s="12"/>
      <c r="J285" s="285">
        <f>ROUND(I285*H285,2)</f>
        <v>0</v>
      </c>
      <c r="K285" s="282" t="s">
        <v>188</v>
      </c>
      <c r="L285" s="286"/>
      <c r="M285" s="287" t="s">
        <v>5</v>
      </c>
      <c r="N285" s="288" t="s">
        <v>44</v>
      </c>
      <c r="O285" s="114"/>
      <c r="P285" s="251">
        <f>O285*H285</f>
        <v>0</v>
      </c>
      <c r="Q285" s="251">
        <v>2E-3</v>
      </c>
      <c r="R285" s="251">
        <f>Q285*H285</f>
        <v>4.0000000000000001E-3</v>
      </c>
      <c r="S285" s="251">
        <v>0</v>
      </c>
      <c r="T285" s="252">
        <f>S285*H285</f>
        <v>0</v>
      </c>
      <c r="AR285" s="97" t="s">
        <v>213</v>
      </c>
      <c r="AT285" s="97" t="s">
        <v>277</v>
      </c>
      <c r="AU285" s="97" t="s">
        <v>81</v>
      </c>
      <c r="AY285" s="97" t="s">
        <v>160</v>
      </c>
      <c r="BE285" s="253">
        <f>IF(N285="základní",J285,0)</f>
        <v>0</v>
      </c>
      <c r="BF285" s="253">
        <f>IF(N285="snížená",J285,0)</f>
        <v>0</v>
      </c>
      <c r="BG285" s="253">
        <f>IF(N285="zákl. přenesená",J285,0)</f>
        <v>0</v>
      </c>
      <c r="BH285" s="253">
        <f>IF(N285="sníž. přenesená",J285,0)</f>
        <v>0</v>
      </c>
      <c r="BI285" s="253">
        <f>IF(N285="nulová",J285,0)</f>
        <v>0</v>
      </c>
      <c r="BJ285" s="97" t="s">
        <v>77</v>
      </c>
      <c r="BK285" s="253">
        <f>ROUND(I285*H285,2)</f>
        <v>0</v>
      </c>
      <c r="BL285" s="97" t="s">
        <v>167</v>
      </c>
      <c r="BM285" s="97" t="s">
        <v>502</v>
      </c>
    </row>
    <row r="286" spans="2:65" s="118" customFormat="1" ht="16.5" customHeight="1">
      <c r="B286" s="113"/>
      <c r="C286" s="243" t="s">
        <v>503</v>
      </c>
      <c r="D286" s="243" t="s">
        <v>162</v>
      </c>
      <c r="E286" s="244" t="s">
        <v>504</v>
      </c>
      <c r="F286" s="245" t="s">
        <v>505</v>
      </c>
      <c r="G286" s="246" t="s">
        <v>353</v>
      </c>
      <c r="H286" s="247">
        <v>1</v>
      </c>
      <c r="I286" s="8"/>
      <c r="J286" s="248">
        <f>ROUND(I286*H286,2)</f>
        <v>0</v>
      </c>
      <c r="K286" s="245" t="s">
        <v>188</v>
      </c>
      <c r="L286" s="113"/>
      <c r="M286" s="249" t="s">
        <v>5</v>
      </c>
      <c r="N286" s="250" t="s">
        <v>44</v>
      </c>
      <c r="O286" s="114"/>
      <c r="P286" s="251">
        <f>O286*H286</f>
        <v>0</v>
      </c>
      <c r="Q286" s="251">
        <v>3.8260000000000002E-2</v>
      </c>
      <c r="R286" s="251">
        <f>Q286*H286</f>
        <v>3.8260000000000002E-2</v>
      </c>
      <c r="S286" s="251">
        <v>0</v>
      </c>
      <c r="T286" s="252">
        <f>S286*H286</f>
        <v>0</v>
      </c>
      <c r="AR286" s="97" t="s">
        <v>167</v>
      </c>
      <c r="AT286" s="97" t="s">
        <v>162</v>
      </c>
      <c r="AU286" s="97" t="s">
        <v>81</v>
      </c>
      <c r="AY286" s="97" t="s">
        <v>160</v>
      </c>
      <c r="BE286" s="253">
        <f>IF(N286="základní",J286,0)</f>
        <v>0</v>
      </c>
      <c r="BF286" s="253">
        <f>IF(N286="snížená",J286,0)</f>
        <v>0</v>
      </c>
      <c r="BG286" s="253">
        <f>IF(N286="zákl. přenesená",J286,0)</f>
        <v>0</v>
      </c>
      <c r="BH286" s="253">
        <f>IF(N286="sníž. přenesená",J286,0)</f>
        <v>0</v>
      </c>
      <c r="BI286" s="253">
        <f>IF(N286="nulová",J286,0)</f>
        <v>0</v>
      </c>
      <c r="BJ286" s="97" t="s">
        <v>77</v>
      </c>
      <c r="BK286" s="253">
        <f>ROUND(I286*H286,2)</f>
        <v>0</v>
      </c>
      <c r="BL286" s="97" t="s">
        <v>167</v>
      </c>
      <c r="BM286" s="97" t="s">
        <v>506</v>
      </c>
    </row>
    <row r="287" spans="2:65" s="258" customFormat="1">
      <c r="B287" s="257"/>
      <c r="D287" s="254" t="s">
        <v>171</v>
      </c>
      <c r="E287" s="259" t="s">
        <v>5</v>
      </c>
      <c r="F287" s="260" t="s">
        <v>355</v>
      </c>
      <c r="H287" s="259" t="s">
        <v>5</v>
      </c>
      <c r="I287" s="9"/>
      <c r="L287" s="257"/>
      <c r="M287" s="261"/>
      <c r="N287" s="262"/>
      <c r="O287" s="262"/>
      <c r="P287" s="262"/>
      <c r="Q287" s="262"/>
      <c r="R287" s="262"/>
      <c r="S287" s="262"/>
      <c r="T287" s="263"/>
      <c r="AT287" s="259" t="s">
        <v>171</v>
      </c>
      <c r="AU287" s="259" t="s">
        <v>81</v>
      </c>
      <c r="AV287" s="258" t="s">
        <v>77</v>
      </c>
      <c r="AW287" s="258" t="s">
        <v>36</v>
      </c>
      <c r="AX287" s="258" t="s">
        <v>73</v>
      </c>
      <c r="AY287" s="259" t="s">
        <v>160</v>
      </c>
    </row>
    <row r="288" spans="2:65" s="265" customFormat="1">
      <c r="B288" s="264"/>
      <c r="D288" s="254" t="s">
        <v>171</v>
      </c>
      <c r="E288" s="266" t="s">
        <v>5</v>
      </c>
      <c r="F288" s="267" t="s">
        <v>77</v>
      </c>
      <c r="H288" s="268">
        <v>1</v>
      </c>
      <c r="I288" s="10"/>
      <c r="L288" s="264"/>
      <c r="M288" s="269"/>
      <c r="N288" s="270"/>
      <c r="O288" s="270"/>
      <c r="P288" s="270"/>
      <c r="Q288" s="270"/>
      <c r="R288" s="270"/>
      <c r="S288" s="270"/>
      <c r="T288" s="271"/>
      <c r="AT288" s="266" t="s">
        <v>171</v>
      </c>
      <c r="AU288" s="266" t="s">
        <v>81</v>
      </c>
      <c r="AV288" s="265" t="s">
        <v>81</v>
      </c>
      <c r="AW288" s="265" t="s">
        <v>36</v>
      </c>
      <c r="AX288" s="265" t="s">
        <v>77</v>
      </c>
      <c r="AY288" s="266" t="s">
        <v>160</v>
      </c>
    </row>
    <row r="289" spans="2:65" s="118" customFormat="1" ht="16.5" customHeight="1">
      <c r="B289" s="113"/>
      <c r="C289" s="280" t="s">
        <v>507</v>
      </c>
      <c r="D289" s="280" t="s">
        <v>277</v>
      </c>
      <c r="E289" s="281" t="s">
        <v>508</v>
      </c>
      <c r="F289" s="282" t="s">
        <v>509</v>
      </c>
      <c r="G289" s="283" t="s">
        <v>353</v>
      </c>
      <c r="H289" s="284">
        <v>1</v>
      </c>
      <c r="I289" s="12"/>
      <c r="J289" s="285">
        <f>ROUND(I289*H289,2)</f>
        <v>0</v>
      </c>
      <c r="K289" s="282" t="s">
        <v>188</v>
      </c>
      <c r="L289" s="286"/>
      <c r="M289" s="287" t="s">
        <v>5</v>
      </c>
      <c r="N289" s="288" t="s">
        <v>44</v>
      </c>
      <c r="O289" s="114"/>
      <c r="P289" s="251">
        <f>O289*H289</f>
        <v>0</v>
      </c>
      <c r="Q289" s="251">
        <v>0.44900000000000001</v>
      </c>
      <c r="R289" s="251">
        <f>Q289*H289</f>
        <v>0.44900000000000001</v>
      </c>
      <c r="S289" s="251">
        <v>0</v>
      </c>
      <c r="T289" s="252">
        <f>S289*H289</f>
        <v>0</v>
      </c>
      <c r="AR289" s="97" t="s">
        <v>213</v>
      </c>
      <c r="AT289" s="97" t="s">
        <v>277</v>
      </c>
      <c r="AU289" s="97" t="s">
        <v>81</v>
      </c>
      <c r="AY289" s="97" t="s">
        <v>160</v>
      </c>
      <c r="BE289" s="253">
        <f>IF(N289="základní",J289,0)</f>
        <v>0</v>
      </c>
      <c r="BF289" s="253">
        <f>IF(N289="snížená",J289,0)</f>
        <v>0</v>
      </c>
      <c r="BG289" s="253">
        <f>IF(N289="zákl. přenesená",J289,0)</f>
        <v>0</v>
      </c>
      <c r="BH289" s="253">
        <f>IF(N289="sníž. přenesená",J289,0)</f>
        <v>0</v>
      </c>
      <c r="BI289" s="253">
        <f>IF(N289="nulová",J289,0)</f>
        <v>0</v>
      </c>
      <c r="BJ289" s="97" t="s">
        <v>77</v>
      </c>
      <c r="BK289" s="253">
        <f>ROUND(I289*H289,2)</f>
        <v>0</v>
      </c>
      <c r="BL289" s="97" t="s">
        <v>167</v>
      </c>
      <c r="BM289" s="97" t="s">
        <v>510</v>
      </c>
    </row>
    <row r="290" spans="2:65" s="118" customFormat="1" ht="25.5" customHeight="1">
      <c r="B290" s="113"/>
      <c r="C290" s="243" t="s">
        <v>511</v>
      </c>
      <c r="D290" s="243" t="s">
        <v>162</v>
      </c>
      <c r="E290" s="244" t="s">
        <v>512</v>
      </c>
      <c r="F290" s="245" t="s">
        <v>513</v>
      </c>
      <c r="G290" s="246" t="s">
        <v>353</v>
      </c>
      <c r="H290" s="247">
        <v>1</v>
      </c>
      <c r="I290" s="8"/>
      <c r="J290" s="248">
        <f>ROUND(I290*H290,2)</f>
        <v>0</v>
      </c>
      <c r="K290" s="245" t="s">
        <v>188</v>
      </c>
      <c r="L290" s="113"/>
      <c r="M290" s="249" t="s">
        <v>5</v>
      </c>
      <c r="N290" s="250" t="s">
        <v>44</v>
      </c>
      <c r="O290" s="114"/>
      <c r="P290" s="251">
        <f>O290*H290</f>
        <v>0</v>
      </c>
      <c r="Q290" s="251">
        <v>0</v>
      </c>
      <c r="R290" s="251">
        <f>Q290*H290</f>
        <v>0</v>
      </c>
      <c r="S290" s="251">
        <v>0.1</v>
      </c>
      <c r="T290" s="252">
        <f>S290*H290</f>
        <v>0.1</v>
      </c>
      <c r="AR290" s="97" t="s">
        <v>167</v>
      </c>
      <c r="AT290" s="97" t="s">
        <v>162</v>
      </c>
      <c r="AU290" s="97" t="s">
        <v>81</v>
      </c>
      <c r="AY290" s="97" t="s">
        <v>160</v>
      </c>
      <c r="BE290" s="253">
        <f>IF(N290="základní",J290,0)</f>
        <v>0</v>
      </c>
      <c r="BF290" s="253">
        <f>IF(N290="snížená",J290,0)</f>
        <v>0</v>
      </c>
      <c r="BG290" s="253">
        <f>IF(N290="zákl. přenesená",J290,0)</f>
        <v>0</v>
      </c>
      <c r="BH290" s="253">
        <f>IF(N290="sníž. přenesená",J290,0)</f>
        <v>0</v>
      </c>
      <c r="BI290" s="253">
        <f>IF(N290="nulová",J290,0)</f>
        <v>0</v>
      </c>
      <c r="BJ290" s="97" t="s">
        <v>77</v>
      </c>
      <c r="BK290" s="253">
        <f>ROUND(I290*H290,2)</f>
        <v>0</v>
      </c>
      <c r="BL290" s="97" t="s">
        <v>167</v>
      </c>
      <c r="BM290" s="97" t="s">
        <v>514</v>
      </c>
    </row>
    <row r="291" spans="2:65" s="118" customFormat="1" ht="25.5" customHeight="1">
      <c r="B291" s="113"/>
      <c r="C291" s="243" t="s">
        <v>515</v>
      </c>
      <c r="D291" s="243" t="s">
        <v>162</v>
      </c>
      <c r="E291" s="244" t="s">
        <v>516</v>
      </c>
      <c r="F291" s="245" t="s">
        <v>753</v>
      </c>
      <c r="G291" s="246" t="s">
        <v>353</v>
      </c>
      <c r="H291" s="247">
        <v>1</v>
      </c>
      <c r="I291" s="8"/>
      <c r="J291" s="248">
        <f>ROUND(I291*H291,2)</f>
        <v>0</v>
      </c>
      <c r="K291" s="245" t="s">
        <v>5</v>
      </c>
      <c r="L291" s="113"/>
      <c r="M291" s="249" t="s">
        <v>5</v>
      </c>
      <c r="N291" s="250" t="s">
        <v>44</v>
      </c>
      <c r="O291" s="114"/>
      <c r="P291" s="251">
        <f>O291*H291</f>
        <v>0</v>
      </c>
      <c r="Q291" s="251">
        <v>0.217338</v>
      </c>
      <c r="R291" s="251">
        <f>Q291*H291</f>
        <v>0.217338</v>
      </c>
      <c r="S291" s="251">
        <v>0</v>
      </c>
      <c r="T291" s="252">
        <f>S291*H291</f>
        <v>0</v>
      </c>
      <c r="AR291" s="97" t="s">
        <v>167</v>
      </c>
      <c r="AT291" s="97" t="s">
        <v>162</v>
      </c>
      <c r="AU291" s="97" t="s">
        <v>81</v>
      </c>
      <c r="AY291" s="97" t="s">
        <v>160</v>
      </c>
      <c r="BE291" s="253">
        <f>IF(N291="základní",J291,0)</f>
        <v>0</v>
      </c>
      <c r="BF291" s="253">
        <f>IF(N291="snížená",J291,0)</f>
        <v>0</v>
      </c>
      <c r="BG291" s="253">
        <f>IF(N291="zákl. přenesená",J291,0)</f>
        <v>0</v>
      </c>
      <c r="BH291" s="253">
        <f>IF(N291="sníž. přenesená",J291,0)</f>
        <v>0</v>
      </c>
      <c r="BI291" s="253">
        <f>IF(N291="nulová",J291,0)</f>
        <v>0</v>
      </c>
      <c r="BJ291" s="97" t="s">
        <v>77</v>
      </c>
      <c r="BK291" s="253">
        <f>ROUND(I291*H291,2)</f>
        <v>0</v>
      </c>
      <c r="BL291" s="97" t="s">
        <v>167</v>
      </c>
      <c r="BM291" s="97" t="s">
        <v>518</v>
      </c>
    </row>
    <row r="292" spans="2:65" s="258" customFormat="1">
      <c r="B292" s="257"/>
      <c r="D292" s="254" t="s">
        <v>171</v>
      </c>
      <c r="E292" s="259" t="s">
        <v>5</v>
      </c>
      <c r="F292" s="260" t="s">
        <v>355</v>
      </c>
      <c r="H292" s="259" t="s">
        <v>5</v>
      </c>
      <c r="I292" s="9"/>
      <c r="L292" s="257"/>
      <c r="M292" s="261"/>
      <c r="N292" s="262"/>
      <c r="O292" s="262"/>
      <c r="P292" s="262"/>
      <c r="Q292" s="262"/>
      <c r="R292" s="262"/>
      <c r="S292" s="262"/>
      <c r="T292" s="263"/>
      <c r="AT292" s="259" t="s">
        <v>171</v>
      </c>
      <c r="AU292" s="259" t="s">
        <v>81</v>
      </c>
      <c r="AV292" s="258" t="s">
        <v>77</v>
      </c>
      <c r="AW292" s="258" t="s">
        <v>36</v>
      </c>
      <c r="AX292" s="258" t="s">
        <v>73</v>
      </c>
      <c r="AY292" s="259" t="s">
        <v>160</v>
      </c>
    </row>
    <row r="293" spans="2:65" s="265" customFormat="1">
      <c r="B293" s="264"/>
      <c r="D293" s="254" t="s">
        <v>171</v>
      </c>
      <c r="E293" s="266" t="s">
        <v>5</v>
      </c>
      <c r="F293" s="267" t="s">
        <v>77</v>
      </c>
      <c r="H293" s="268">
        <v>1</v>
      </c>
      <c r="I293" s="10"/>
      <c r="L293" s="264"/>
      <c r="M293" s="269"/>
      <c r="N293" s="270"/>
      <c r="O293" s="270"/>
      <c r="P293" s="270"/>
      <c r="Q293" s="270"/>
      <c r="R293" s="270"/>
      <c r="S293" s="270"/>
      <c r="T293" s="271"/>
      <c r="AT293" s="266" t="s">
        <v>171</v>
      </c>
      <c r="AU293" s="266" t="s">
        <v>81</v>
      </c>
      <c r="AV293" s="265" t="s">
        <v>81</v>
      </c>
      <c r="AW293" s="265" t="s">
        <v>36</v>
      </c>
      <c r="AX293" s="265" t="s">
        <v>77</v>
      </c>
      <c r="AY293" s="266" t="s">
        <v>160</v>
      </c>
    </row>
    <row r="294" spans="2:65" s="118" customFormat="1" ht="25.5" customHeight="1">
      <c r="B294" s="113"/>
      <c r="C294" s="280" t="s">
        <v>519</v>
      </c>
      <c r="D294" s="280" t="s">
        <v>277</v>
      </c>
      <c r="E294" s="281"/>
      <c r="F294" s="282" t="s">
        <v>2341</v>
      </c>
      <c r="G294" s="283" t="s">
        <v>353</v>
      </c>
      <c r="H294" s="284">
        <v>1</v>
      </c>
      <c r="I294" s="12"/>
      <c r="J294" s="285"/>
      <c r="K294" s="282" t="s">
        <v>5</v>
      </c>
      <c r="L294" s="286"/>
      <c r="M294" s="287" t="s">
        <v>5</v>
      </c>
      <c r="N294" s="288" t="s">
        <v>44</v>
      </c>
      <c r="O294" s="114"/>
      <c r="P294" s="251">
        <f>O294*H294</f>
        <v>0</v>
      </c>
      <c r="Q294" s="251">
        <v>8.1000000000000003E-2</v>
      </c>
      <c r="R294" s="251">
        <f>Q294*H294</f>
        <v>8.1000000000000003E-2</v>
      </c>
      <c r="S294" s="251">
        <v>0</v>
      </c>
      <c r="T294" s="252">
        <f>S294*H294</f>
        <v>0</v>
      </c>
      <c r="AR294" s="97" t="s">
        <v>213</v>
      </c>
      <c r="AT294" s="97" t="s">
        <v>277</v>
      </c>
      <c r="AU294" s="97" t="s">
        <v>81</v>
      </c>
      <c r="AY294" s="97" t="s">
        <v>160</v>
      </c>
      <c r="BE294" s="253">
        <f>IF(N294="základní",J294,0)</f>
        <v>0</v>
      </c>
      <c r="BF294" s="253">
        <f>IF(N294="snížená",J294,0)</f>
        <v>0</v>
      </c>
      <c r="BG294" s="253">
        <f>IF(N294="zákl. přenesená",J294,0)</f>
        <v>0</v>
      </c>
      <c r="BH294" s="253">
        <f>IF(N294="sníž. přenesená",J294,0)</f>
        <v>0</v>
      </c>
      <c r="BI294" s="253">
        <f>IF(N294="nulová",J294,0)</f>
        <v>0</v>
      </c>
      <c r="BJ294" s="97" t="s">
        <v>77</v>
      </c>
      <c r="BK294" s="253">
        <f>ROUND(I294*H294,2)</f>
        <v>0</v>
      </c>
      <c r="BL294" s="97" t="s">
        <v>167</v>
      </c>
      <c r="BM294" s="97" t="s">
        <v>522</v>
      </c>
    </row>
    <row r="295" spans="2:65" s="118" customFormat="1" ht="16.5" customHeight="1">
      <c r="B295" s="113"/>
      <c r="C295" s="243" t="s">
        <v>523</v>
      </c>
      <c r="D295" s="243" t="s">
        <v>162</v>
      </c>
      <c r="E295" s="244" t="s">
        <v>524</v>
      </c>
      <c r="F295" s="245" t="s">
        <v>525</v>
      </c>
      <c r="G295" s="246" t="s">
        <v>187</v>
      </c>
      <c r="H295" s="247">
        <v>12.1</v>
      </c>
      <c r="I295" s="8"/>
      <c r="J295" s="248">
        <f>ROUND(I295*H295,2)</f>
        <v>0</v>
      </c>
      <c r="K295" s="245" t="s">
        <v>5</v>
      </c>
      <c r="L295" s="113"/>
      <c r="M295" s="249" t="s">
        <v>5</v>
      </c>
      <c r="N295" s="250" t="s">
        <v>44</v>
      </c>
      <c r="O295" s="114"/>
      <c r="P295" s="251">
        <f>O295*H295</f>
        <v>0</v>
      </c>
      <c r="Q295" s="251">
        <v>9.0000000000000006E-5</v>
      </c>
      <c r="R295" s="251">
        <f>Q295*H295</f>
        <v>1.0890000000000001E-3</v>
      </c>
      <c r="S295" s="251">
        <v>0</v>
      </c>
      <c r="T295" s="252">
        <f>S295*H295</f>
        <v>0</v>
      </c>
      <c r="AR295" s="97" t="s">
        <v>167</v>
      </c>
      <c r="AT295" s="97" t="s">
        <v>162</v>
      </c>
      <c r="AU295" s="97" t="s">
        <v>81</v>
      </c>
      <c r="AY295" s="97" t="s">
        <v>160</v>
      </c>
      <c r="BE295" s="253">
        <f>IF(N295="základní",J295,0)</f>
        <v>0</v>
      </c>
      <c r="BF295" s="253">
        <f>IF(N295="snížená",J295,0)</f>
        <v>0</v>
      </c>
      <c r="BG295" s="253">
        <f>IF(N295="zákl. přenesená",J295,0)</f>
        <v>0</v>
      </c>
      <c r="BH295" s="253">
        <f>IF(N295="sníž. přenesená",J295,0)</f>
        <v>0</v>
      </c>
      <c r="BI295" s="253">
        <f>IF(N295="nulová",J295,0)</f>
        <v>0</v>
      </c>
      <c r="BJ295" s="97" t="s">
        <v>77</v>
      </c>
      <c r="BK295" s="253">
        <f>ROUND(I295*H295,2)</f>
        <v>0</v>
      </c>
      <c r="BL295" s="97" t="s">
        <v>167</v>
      </c>
      <c r="BM295" s="97" t="s">
        <v>526</v>
      </c>
    </row>
    <row r="296" spans="2:65" s="231" customFormat="1" ht="29.85" customHeight="1">
      <c r="B296" s="230"/>
      <c r="D296" s="232" t="s">
        <v>72</v>
      </c>
      <c r="E296" s="241" t="s">
        <v>218</v>
      </c>
      <c r="F296" s="241" t="s">
        <v>527</v>
      </c>
      <c r="I296" s="7"/>
      <c r="J296" s="242">
        <f>BK296</f>
        <v>0</v>
      </c>
      <c r="L296" s="230"/>
      <c r="M296" s="235"/>
      <c r="N296" s="236"/>
      <c r="O296" s="236"/>
      <c r="P296" s="237">
        <f>SUM(P297:P315)</f>
        <v>0</v>
      </c>
      <c r="Q296" s="236"/>
      <c r="R296" s="237">
        <f>SUM(R297:R315)</f>
        <v>1.4814450000000001</v>
      </c>
      <c r="S296" s="236"/>
      <c r="T296" s="238">
        <f>SUM(T297:T315)</f>
        <v>0</v>
      </c>
      <c r="AR296" s="232" t="s">
        <v>77</v>
      </c>
      <c r="AT296" s="239" t="s">
        <v>72</v>
      </c>
      <c r="AU296" s="239" t="s">
        <v>77</v>
      </c>
      <c r="AY296" s="232" t="s">
        <v>160</v>
      </c>
      <c r="BK296" s="240">
        <f>SUM(BK297:BK315)</f>
        <v>0</v>
      </c>
    </row>
    <row r="297" spans="2:65" s="118" customFormat="1" ht="38.25" customHeight="1">
      <c r="B297" s="113"/>
      <c r="C297" s="243" t="s">
        <v>528</v>
      </c>
      <c r="D297" s="243" t="s">
        <v>162</v>
      </c>
      <c r="E297" s="244" t="s">
        <v>529</v>
      </c>
      <c r="F297" s="245" t="s">
        <v>530</v>
      </c>
      <c r="G297" s="246" t="s">
        <v>187</v>
      </c>
      <c r="H297" s="247">
        <v>9.5</v>
      </c>
      <c r="I297" s="8"/>
      <c r="J297" s="248">
        <f>ROUND(I297*H297,2)</f>
        <v>0</v>
      </c>
      <c r="K297" s="245" t="s">
        <v>188</v>
      </c>
      <c r="L297" s="113"/>
      <c r="M297" s="249" t="s">
        <v>5</v>
      </c>
      <c r="N297" s="250" t="s">
        <v>44</v>
      </c>
      <c r="O297" s="114"/>
      <c r="P297" s="251">
        <f>O297*H297</f>
        <v>0</v>
      </c>
      <c r="Q297" s="251">
        <v>0.15540000000000001</v>
      </c>
      <c r="R297" s="251">
        <f>Q297*H297</f>
        <v>1.4763000000000002</v>
      </c>
      <c r="S297" s="251">
        <v>0</v>
      </c>
      <c r="T297" s="252">
        <f>S297*H297</f>
        <v>0</v>
      </c>
      <c r="AR297" s="97" t="s">
        <v>167</v>
      </c>
      <c r="AT297" s="97" t="s">
        <v>162</v>
      </c>
      <c r="AU297" s="97" t="s">
        <v>81</v>
      </c>
      <c r="AY297" s="97" t="s">
        <v>160</v>
      </c>
      <c r="BE297" s="253">
        <f>IF(N297="základní",J297,0)</f>
        <v>0</v>
      </c>
      <c r="BF297" s="253">
        <f>IF(N297="snížená",J297,0)</f>
        <v>0</v>
      </c>
      <c r="BG297" s="253">
        <f>IF(N297="zákl. přenesená",J297,0)</f>
        <v>0</v>
      </c>
      <c r="BH297" s="253">
        <f>IF(N297="sníž. přenesená",J297,0)</f>
        <v>0</v>
      </c>
      <c r="BI297" s="253">
        <f>IF(N297="nulová",J297,0)</f>
        <v>0</v>
      </c>
      <c r="BJ297" s="97" t="s">
        <v>77</v>
      </c>
      <c r="BK297" s="253">
        <f>ROUND(I297*H297,2)</f>
        <v>0</v>
      </c>
      <c r="BL297" s="97" t="s">
        <v>167</v>
      </c>
      <c r="BM297" s="97" t="s">
        <v>531</v>
      </c>
    </row>
    <row r="298" spans="2:65" s="258" customFormat="1">
      <c r="B298" s="257"/>
      <c r="D298" s="254" t="s">
        <v>171</v>
      </c>
      <c r="E298" s="259" t="s">
        <v>5</v>
      </c>
      <c r="F298" s="260" t="s">
        <v>532</v>
      </c>
      <c r="H298" s="259" t="s">
        <v>5</v>
      </c>
      <c r="I298" s="9"/>
      <c r="L298" s="257"/>
      <c r="M298" s="261"/>
      <c r="N298" s="262"/>
      <c r="O298" s="262"/>
      <c r="P298" s="262"/>
      <c r="Q298" s="262"/>
      <c r="R298" s="262"/>
      <c r="S298" s="262"/>
      <c r="T298" s="263"/>
      <c r="AT298" s="259" t="s">
        <v>171</v>
      </c>
      <c r="AU298" s="259" t="s">
        <v>81</v>
      </c>
      <c r="AV298" s="258" t="s">
        <v>77</v>
      </c>
      <c r="AW298" s="258" t="s">
        <v>36</v>
      </c>
      <c r="AX298" s="258" t="s">
        <v>73</v>
      </c>
      <c r="AY298" s="259" t="s">
        <v>160</v>
      </c>
    </row>
    <row r="299" spans="2:65" s="265" customFormat="1">
      <c r="B299" s="264"/>
      <c r="D299" s="254" t="s">
        <v>171</v>
      </c>
      <c r="E299" s="266" t="s">
        <v>5</v>
      </c>
      <c r="F299" s="267" t="s">
        <v>190</v>
      </c>
      <c r="H299" s="268">
        <v>9.5</v>
      </c>
      <c r="I299" s="10"/>
      <c r="L299" s="264"/>
      <c r="M299" s="269"/>
      <c r="N299" s="270"/>
      <c r="O299" s="270"/>
      <c r="P299" s="270"/>
      <c r="Q299" s="270"/>
      <c r="R299" s="270"/>
      <c r="S299" s="270"/>
      <c r="T299" s="271"/>
      <c r="AT299" s="266" t="s">
        <v>171</v>
      </c>
      <c r="AU299" s="266" t="s">
        <v>81</v>
      </c>
      <c r="AV299" s="265" t="s">
        <v>81</v>
      </c>
      <c r="AW299" s="265" t="s">
        <v>36</v>
      </c>
      <c r="AX299" s="265" t="s">
        <v>77</v>
      </c>
      <c r="AY299" s="266" t="s">
        <v>160</v>
      </c>
    </row>
    <row r="300" spans="2:65" s="118" customFormat="1" ht="25.5" customHeight="1">
      <c r="B300" s="113"/>
      <c r="C300" s="243" t="s">
        <v>533</v>
      </c>
      <c r="D300" s="243" t="s">
        <v>162</v>
      </c>
      <c r="E300" s="244" t="s">
        <v>534</v>
      </c>
      <c r="F300" s="245" t="s">
        <v>535</v>
      </c>
      <c r="G300" s="246" t="s">
        <v>187</v>
      </c>
      <c r="H300" s="247">
        <v>14.7</v>
      </c>
      <c r="I300" s="8"/>
      <c r="J300" s="248">
        <f>ROUND(I300*H300,2)</f>
        <v>0</v>
      </c>
      <c r="K300" s="245" t="s">
        <v>188</v>
      </c>
      <c r="L300" s="113"/>
      <c r="M300" s="249" t="s">
        <v>5</v>
      </c>
      <c r="N300" s="250" t="s">
        <v>44</v>
      </c>
      <c r="O300" s="114"/>
      <c r="P300" s="251">
        <f>O300*H300</f>
        <v>0</v>
      </c>
      <c r="Q300" s="251">
        <v>1.0000000000000001E-5</v>
      </c>
      <c r="R300" s="251">
        <f>Q300*H300</f>
        <v>1.47E-4</v>
      </c>
      <c r="S300" s="251">
        <v>0</v>
      </c>
      <c r="T300" s="252">
        <f>S300*H300</f>
        <v>0</v>
      </c>
      <c r="AR300" s="97" t="s">
        <v>167</v>
      </c>
      <c r="AT300" s="97" t="s">
        <v>162</v>
      </c>
      <c r="AU300" s="97" t="s">
        <v>81</v>
      </c>
      <c r="AY300" s="97" t="s">
        <v>160</v>
      </c>
      <c r="BE300" s="253">
        <f>IF(N300="základní",J300,0)</f>
        <v>0</v>
      </c>
      <c r="BF300" s="253">
        <f>IF(N300="snížená",J300,0)</f>
        <v>0</v>
      </c>
      <c r="BG300" s="253">
        <f>IF(N300="zákl. přenesená",J300,0)</f>
        <v>0</v>
      </c>
      <c r="BH300" s="253">
        <f>IF(N300="sníž. přenesená",J300,0)</f>
        <v>0</v>
      </c>
      <c r="BI300" s="253">
        <f>IF(N300="nulová",J300,0)</f>
        <v>0</v>
      </c>
      <c r="BJ300" s="97" t="s">
        <v>77</v>
      </c>
      <c r="BK300" s="253">
        <f>ROUND(I300*H300,2)</f>
        <v>0</v>
      </c>
      <c r="BL300" s="97" t="s">
        <v>167</v>
      </c>
      <c r="BM300" s="97" t="s">
        <v>536</v>
      </c>
    </row>
    <row r="301" spans="2:65" s="258" customFormat="1">
      <c r="B301" s="257"/>
      <c r="D301" s="254" t="s">
        <v>171</v>
      </c>
      <c r="E301" s="259" t="s">
        <v>5</v>
      </c>
      <c r="F301" s="260" t="s">
        <v>172</v>
      </c>
      <c r="H301" s="259" t="s">
        <v>5</v>
      </c>
      <c r="I301" s="9"/>
      <c r="L301" s="257"/>
      <c r="M301" s="261"/>
      <c r="N301" s="262"/>
      <c r="O301" s="262"/>
      <c r="P301" s="262"/>
      <c r="Q301" s="262"/>
      <c r="R301" s="262"/>
      <c r="S301" s="262"/>
      <c r="T301" s="263"/>
      <c r="AT301" s="259" t="s">
        <v>171</v>
      </c>
      <c r="AU301" s="259" t="s">
        <v>81</v>
      </c>
      <c r="AV301" s="258" t="s">
        <v>77</v>
      </c>
      <c r="AW301" s="258" t="s">
        <v>36</v>
      </c>
      <c r="AX301" s="258" t="s">
        <v>73</v>
      </c>
      <c r="AY301" s="259" t="s">
        <v>160</v>
      </c>
    </row>
    <row r="302" spans="2:65" s="265" customFormat="1">
      <c r="B302" s="264"/>
      <c r="D302" s="254" t="s">
        <v>171</v>
      </c>
      <c r="E302" s="266" t="s">
        <v>5</v>
      </c>
      <c r="F302" s="267" t="s">
        <v>537</v>
      </c>
      <c r="H302" s="268">
        <v>9.5</v>
      </c>
      <c r="I302" s="10"/>
      <c r="L302" s="264"/>
      <c r="M302" s="269"/>
      <c r="N302" s="270"/>
      <c r="O302" s="270"/>
      <c r="P302" s="270"/>
      <c r="Q302" s="270"/>
      <c r="R302" s="270"/>
      <c r="S302" s="270"/>
      <c r="T302" s="271"/>
      <c r="AT302" s="266" t="s">
        <v>171</v>
      </c>
      <c r="AU302" s="266" t="s">
        <v>81</v>
      </c>
      <c r="AV302" s="265" t="s">
        <v>81</v>
      </c>
      <c r="AW302" s="265" t="s">
        <v>36</v>
      </c>
      <c r="AX302" s="265" t="s">
        <v>73</v>
      </c>
      <c r="AY302" s="266" t="s">
        <v>160</v>
      </c>
    </row>
    <row r="303" spans="2:65" s="265" customFormat="1">
      <c r="B303" s="264"/>
      <c r="D303" s="254" t="s">
        <v>171</v>
      </c>
      <c r="E303" s="266" t="s">
        <v>5</v>
      </c>
      <c r="F303" s="267" t="s">
        <v>538</v>
      </c>
      <c r="H303" s="268">
        <v>5.2</v>
      </c>
      <c r="I303" s="10"/>
      <c r="L303" s="264"/>
      <c r="M303" s="269"/>
      <c r="N303" s="270"/>
      <c r="O303" s="270"/>
      <c r="P303" s="270"/>
      <c r="Q303" s="270"/>
      <c r="R303" s="270"/>
      <c r="S303" s="270"/>
      <c r="T303" s="271"/>
      <c r="AT303" s="266" t="s">
        <v>171</v>
      </c>
      <c r="AU303" s="266" t="s">
        <v>81</v>
      </c>
      <c r="AV303" s="265" t="s">
        <v>81</v>
      </c>
      <c r="AW303" s="265" t="s">
        <v>36</v>
      </c>
      <c r="AX303" s="265" t="s">
        <v>73</v>
      </c>
      <c r="AY303" s="266" t="s">
        <v>160</v>
      </c>
    </row>
    <row r="304" spans="2:65" s="273" customFormat="1">
      <c r="B304" s="272"/>
      <c r="D304" s="254" t="s">
        <v>171</v>
      </c>
      <c r="E304" s="274" t="s">
        <v>5</v>
      </c>
      <c r="F304" s="275" t="s">
        <v>176</v>
      </c>
      <c r="H304" s="276">
        <v>14.7</v>
      </c>
      <c r="I304" s="11"/>
      <c r="L304" s="272"/>
      <c r="M304" s="277"/>
      <c r="N304" s="278"/>
      <c r="O304" s="278"/>
      <c r="P304" s="278"/>
      <c r="Q304" s="278"/>
      <c r="R304" s="278"/>
      <c r="S304" s="278"/>
      <c r="T304" s="279"/>
      <c r="AT304" s="274" t="s">
        <v>171</v>
      </c>
      <c r="AU304" s="274" t="s">
        <v>81</v>
      </c>
      <c r="AV304" s="273" t="s">
        <v>167</v>
      </c>
      <c r="AW304" s="273" t="s">
        <v>36</v>
      </c>
      <c r="AX304" s="273" t="s">
        <v>77</v>
      </c>
      <c r="AY304" s="274" t="s">
        <v>160</v>
      </c>
    </row>
    <row r="305" spans="2:65" s="118" customFormat="1" ht="38.25" customHeight="1">
      <c r="B305" s="113"/>
      <c r="C305" s="243" t="s">
        <v>539</v>
      </c>
      <c r="D305" s="243" t="s">
        <v>162</v>
      </c>
      <c r="E305" s="244" t="s">
        <v>540</v>
      </c>
      <c r="F305" s="245" t="s">
        <v>541</v>
      </c>
      <c r="G305" s="246" t="s">
        <v>187</v>
      </c>
      <c r="H305" s="247">
        <v>14.7</v>
      </c>
      <c r="I305" s="8"/>
      <c r="J305" s="248">
        <f>ROUND(I305*H305,2)</f>
        <v>0</v>
      </c>
      <c r="K305" s="245" t="s">
        <v>188</v>
      </c>
      <c r="L305" s="113"/>
      <c r="M305" s="249" t="s">
        <v>5</v>
      </c>
      <c r="N305" s="250" t="s">
        <v>44</v>
      </c>
      <c r="O305" s="114"/>
      <c r="P305" s="251">
        <f>O305*H305</f>
        <v>0</v>
      </c>
      <c r="Q305" s="251">
        <v>3.4000000000000002E-4</v>
      </c>
      <c r="R305" s="251">
        <f>Q305*H305</f>
        <v>4.9979999999999998E-3</v>
      </c>
      <c r="S305" s="251">
        <v>0</v>
      </c>
      <c r="T305" s="252">
        <f>S305*H305</f>
        <v>0</v>
      </c>
      <c r="AR305" s="97" t="s">
        <v>167</v>
      </c>
      <c r="AT305" s="97" t="s">
        <v>162</v>
      </c>
      <c r="AU305" s="97" t="s">
        <v>81</v>
      </c>
      <c r="AY305" s="97" t="s">
        <v>160</v>
      </c>
      <c r="BE305" s="253">
        <f>IF(N305="základní",J305,0)</f>
        <v>0</v>
      </c>
      <c r="BF305" s="253">
        <f>IF(N305="snížená",J305,0)</f>
        <v>0</v>
      </c>
      <c r="BG305" s="253">
        <f>IF(N305="zákl. přenesená",J305,0)</f>
        <v>0</v>
      </c>
      <c r="BH305" s="253">
        <f>IF(N305="sníž. přenesená",J305,0)</f>
        <v>0</v>
      </c>
      <c r="BI305" s="253">
        <f>IF(N305="nulová",J305,0)</f>
        <v>0</v>
      </c>
      <c r="BJ305" s="97" t="s">
        <v>77</v>
      </c>
      <c r="BK305" s="253">
        <f>ROUND(I305*H305,2)</f>
        <v>0</v>
      </c>
      <c r="BL305" s="97" t="s">
        <v>167</v>
      </c>
      <c r="BM305" s="97" t="s">
        <v>542</v>
      </c>
    </row>
    <row r="306" spans="2:65" s="258" customFormat="1">
      <c r="B306" s="257"/>
      <c r="D306" s="254" t="s">
        <v>171</v>
      </c>
      <c r="E306" s="259" t="s">
        <v>5</v>
      </c>
      <c r="F306" s="260" t="s">
        <v>172</v>
      </c>
      <c r="H306" s="259" t="s">
        <v>5</v>
      </c>
      <c r="I306" s="9"/>
      <c r="L306" s="257"/>
      <c r="M306" s="261"/>
      <c r="N306" s="262"/>
      <c r="O306" s="262"/>
      <c r="P306" s="262"/>
      <c r="Q306" s="262"/>
      <c r="R306" s="262"/>
      <c r="S306" s="262"/>
      <c r="T306" s="263"/>
      <c r="AT306" s="259" t="s">
        <v>171</v>
      </c>
      <c r="AU306" s="259" t="s">
        <v>81</v>
      </c>
      <c r="AV306" s="258" t="s">
        <v>77</v>
      </c>
      <c r="AW306" s="258" t="s">
        <v>36</v>
      </c>
      <c r="AX306" s="258" t="s">
        <v>73</v>
      </c>
      <c r="AY306" s="259" t="s">
        <v>160</v>
      </c>
    </row>
    <row r="307" spans="2:65" s="265" customFormat="1">
      <c r="B307" s="264"/>
      <c r="D307" s="254" t="s">
        <v>171</v>
      </c>
      <c r="E307" s="266" t="s">
        <v>5</v>
      </c>
      <c r="F307" s="267" t="s">
        <v>537</v>
      </c>
      <c r="H307" s="268">
        <v>9.5</v>
      </c>
      <c r="I307" s="10"/>
      <c r="L307" s="264"/>
      <c r="M307" s="269"/>
      <c r="N307" s="270"/>
      <c r="O307" s="270"/>
      <c r="P307" s="270"/>
      <c r="Q307" s="270"/>
      <c r="R307" s="270"/>
      <c r="S307" s="270"/>
      <c r="T307" s="271"/>
      <c r="AT307" s="266" t="s">
        <v>171</v>
      </c>
      <c r="AU307" s="266" t="s">
        <v>81</v>
      </c>
      <c r="AV307" s="265" t="s">
        <v>81</v>
      </c>
      <c r="AW307" s="265" t="s">
        <v>36</v>
      </c>
      <c r="AX307" s="265" t="s">
        <v>73</v>
      </c>
      <c r="AY307" s="266" t="s">
        <v>160</v>
      </c>
    </row>
    <row r="308" spans="2:65" s="265" customFormat="1">
      <c r="B308" s="264"/>
      <c r="D308" s="254" t="s">
        <v>171</v>
      </c>
      <c r="E308" s="266" t="s">
        <v>5</v>
      </c>
      <c r="F308" s="267" t="s">
        <v>538</v>
      </c>
      <c r="H308" s="268">
        <v>5.2</v>
      </c>
      <c r="I308" s="10"/>
      <c r="L308" s="264"/>
      <c r="M308" s="269"/>
      <c r="N308" s="270"/>
      <c r="O308" s="270"/>
      <c r="P308" s="270"/>
      <c r="Q308" s="270"/>
      <c r="R308" s="270"/>
      <c r="S308" s="270"/>
      <c r="T308" s="271"/>
      <c r="AT308" s="266" t="s">
        <v>171</v>
      </c>
      <c r="AU308" s="266" t="s">
        <v>81</v>
      </c>
      <c r="AV308" s="265" t="s">
        <v>81</v>
      </c>
      <c r="AW308" s="265" t="s">
        <v>36</v>
      </c>
      <c r="AX308" s="265" t="s">
        <v>73</v>
      </c>
      <c r="AY308" s="266" t="s">
        <v>160</v>
      </c>
    </row>
    <row r="309" spans="2:65" s="273" customFormat="1">
      <c r="B309" s="272"/>
      <c r="D309" s="254" t="s">
        <v>171</v>
      </c>
      <c r="E309" s="274" t="s">
        <v>5</v>
      </c>
      <c r="F309" s="275" t="s">
        <v>176</v>
      </c>
      <c r="H309" s="276">
        <v>14.7</v>
      </c>
      <c r="I309" s="11"/>
      <c r="L309" s="272"/>
      <c r="M309" s="277"/>
      <c r="N309" s="278"/>
      <c r="O309" s="278"/>
      <c r="P309" s="278"/>
      <c r="Q309" s="278"/>
      <c r="R309" s="278"/>
      <c r="S309" s="278"/>
      <c r="T309" s="279"/>
      <c r="AT309" s="274" t="s">
        <v>171</v>
      </c>
      <c r="AU309" s="274" t="s">
        <v>81</v>
      </c>
      <c r="AV309" s="273" t="s">
        <v>167</v>
      </c>
      <c r="AW309" s="273" t="s">
        <v>36</v>
      </c>
      <c r="AX309" s="273" t="s">
        <v>77</v>
      </c>
      <c r="AY309" s="274" t="s">
        <v>160</v>
      </c>
    </row>
    <row r="310" spans="2:65" s="118" customFormat="1" ht="25.5" customHeight="1">
      <c r="B310" s="113"/>
      <c r="C310" s="243" t="s">
        <v>543</v>
      </c>
      <c r="D310" s="243" t="s">
        <v>162</v>
      </c>
      <c r="E310" s="244" t="s">
        <v>544</v>
      </c>
      <c r="F310" s="245" t="s">
        <v>545</v>
      </c>
      <c r="G310" s="246" t="s">
        <v>187</v>
      </c>
      <c r="H310" s="247">
        <v>14.7</v>
      </c>
      <c r="I310" s="8"/>
      <c r="J310" s="248">
        <f>ROUND(I310*H310,2)</f>
        <v>0</v>
      </c>
      <c r="K310" s="245" t="s">
        <v>166</v>
      </c>
      <c r="L310" s="113"/>
      <c r="M310" s="249" t="s">
        <v>5</v>
      </c>
      <c r="N310" s="250" t="s">
        <v>44</v>
      </c>
      <c r="O310" s="114"/>
      <c r="P310" s="251">
        <f>O310*H310</f>
        <v>0</v>
      </c>
      <c r="Q310" s="251">
        <v>0</v>
      </c>
      <c r="R310" s="251">
        <f>Q310*H310</f>
        <v>0</v>
      </c>
      <c r="S310" s="251">
        <v>0</v>
      </c>
      <c r="T310" s="252">
        <f>S310*H310</f>
        <v>0</v>
      </c>
      <c r="AR310" s="97" t="s">
        <v>167</v>
      </c>
      <c r="AT310" s="97" t="s">
        <v>162</v>
      </c>
      <c r="AU310" s="97" t="s">
        <v>81</v>
      </c>
      <c r="AY310" s="97" t="s">
        <v>160</v>
      </c>
      <c r="BE310" s="253">
        <f>IF(N310="základní",J310,0)</f>
        <v>0</v>
      </c>
      <c r="BF310" s="253">
        <f>IF(N310="snížená",J310,0)</f>
        <v>0</v>
      </c>
      <c r="BG310" s="253">
        <f>IF(N310="zákl. přenesená",J310,0)</f>
        <v>0</v>
      </c>
      <c r="BH310" s="253">
        <f>IF(N310="sníž. přenesená",J310,0)</f>
        <v>0</v>
      </c>
      <c r="BI310" s="253">
        <f>IF(N310="nulová",J310,0)</f>
        <v>0</v>
      </c>
      <c r="BJ310" s="97" t="s">
        <v>77</v>
      </c>
      <c r="BK310" s="253">
        <f>ROUND(I310*H310,2)</f>
        <v>0</v>
      </c>
      <c r="BL310" s="97" t="s">
        <v>167</v>
      </c>
      <c r="BM310" s="97" t="s">
        <v>546</v>
      </c>
    </row>
    <row r="311" spans="2:65" s="258" customFormat="1">
      <c r="B311" s="257"/>
      <c r="D311" s="254" t="s">
        <v>171</v>
      </c>
      <c r="E311" s="259" t="s">
        <v>5</v>
      </c>
      <c r="F311" s="260" t="s">
        <v>172</v>
      </c>
      <c r="H311" s="259" t="s">
        <v>5</v>
      </c>
      <c r="I311" s="9"/>
      <c r="L311" s="257"/>
      <c r="M311" s="261"/>
      <c r="N311" s="262"/>
      <c r="O311" s="262"/>
      <c r="P311" s="262"/>
      <c r="Q311" s="262"/>
      <c r="R311" s="262"/>
      <c r="S311" s="262"/>
      <c r="T311" s="263"/>
      <c r="AT311" s="259" t="s">
        <v>171</v>
      </c>
      <c r="AU311" s="259" t="s">
        <v>81</v>
      </c>
      <c r="AV311" s="258" t="s">
        <v>77</v>
      </c>
      <c r="AW311" s="258" t="s">
        <v>36</v>
      </c>
      <c r="AX311" s="258" t="s">
        <v>73</v>
      </c>
      <c r="AY311" s="259" t="s">
        <v>160</v>
      </c>
    </row>
    <row r="312" spans="2:65" s="265" customFormat="1">
      <c r="B312" s="264"/>
      <c r="D312" s="254" t="s">
        <v>171</v>
      </c>
      <c r="E312" s="266" t="s">
        <v>5</v>
      </c>
      <c r="F312" s="267" t="s">
        <v>537</v>
      </c>
      <c r="H312" s="268">
        <v>9.5</v>
      </c>
      <c r="I312" s="10"/>
      <c r="L312" s="264"/>
      <c r="M312" s="269"/>
      <c r="N312" s="270"/>
      <c r="O312" s="270"/>
      <c r="P312" s="270"/>
      <c r="Q312" s="270"/>
      <c r="R312" s="270"/>
      <c r="S312" s="270"/>
      <c r="T312" s="271"/>
      <c r="AT312" s="266" t="s">
        <v>171</v>
      </c>
      <c r="AU312" s="266" t="s">
        <v>81</v>
      </c>
      <c r="AV312" s="265" t="s">
        <v>81</v>
      </c>
      <c r="AW312" s="265" t="s">
        <v>36</v>
      </c>
      <c r="AX312" s="265" t="s">
        <v>73</v>
      </c>
      <c r="AY312" s="266" t="s">
        <v>160</v>
      </c>
    </row>
    <row r="313" spans="2:65" s="265" customFormat="1">
      <c r="B313" s="264"/>
      <c r="D313" s="254" t="s">
        <v>171</v>
      </c>
      <c r="E313" s="266" t="s">
        <v>5</v>
      </c>
      <c r="F313" s="267" t="s">
        <v>538</v>
      </c>
      <c r="H313" s="268">
        <v>5.2</v>
      </c>
      <c r="I313" s="10"/>
      <c r="L313" s="264"/>
      <c r="M313" s="269"/>
      <c r="N313" s="270"/>
      <c r="O313" s="270"/>
      <c r="P313" s="270"/>
      <c r="Q313" s="270"/>
      <c r="R313" s="270"/>
      <c r="S313" s="270"/>
      <c r="T313" s="271"/>
      <c r="AT313" s="266" t="s">
        <v>171</v>
      </c>
      <c r="AU313" s="266" t="s">
        <v>81</v>
      </c>
      <c r="AV313" s="265" t="s">
        <v>81</v>
      </c>
      <c r="AW313" s="265" t="s">
        <v>36</v>
      </c>
      <c r="AX313" s="265" t="s">
        <v>73</v>
      </c>
      <c r="AY313" s="266" t="s">
        <v>160</v>
      </c>
    </row>
    <row r="314" spans="2:65" s="273" customFormat="1">
      <c r="B314" s="272"/>
      <c r="D314" s="254" t="s">
        <v>171</v>
      </c>
      <c r="E314" s="274" t="s">
        <v>5</v>
      </c>
      <c r="F314" s="275" t="s">
        <v>176</v>
      </c>
      <c r="H314" s="276">
        <v>14.7</v>
      </c>
      <c r="I314" s="11"/>
      <c r="L314" s="272"/>
      <c r="M314" s="277"/>
      <c r="N314" s="278"/>
      <c r="O314" s="278"/>
      <c r="P314" s="278"/>
      <c r="Q314" s="278"/>
      <c r="R314" s="278"/>
      <c r="S314" s="278"/>
      <c r="T314" s="279"/>
      <c r="AT314" s="274" t="s">
        <v>171</v>
      </c>
      <c r="AU314" s="274" t="s">
        <v>81</v>
      </c>
      <c r="AV314" s="273" t="s">
        <v>167</v>
      </c>
      <c r="AW314" s="273" t="s">
        <v>36</v>
      </c>
      <c r="AX314" s="273" t="s">
        <v>77</v>
      </c>
      <c r="AY314" s="274" t="s">
        <v>160</v>
      </c>
    </row>
    <row r="315" spans="2:65" s="118" customFormat="1" ht="51" customHeight="1">
      <c r="B315" s="113"/>
      <c r="C315" s="243" t="s">
        <v>547</v>
      </c>
      <c r="D315" s="243" t="s">
        <v>162</v>
      </c>
      <c r="E315" s="244" t="s">
        <v>548</v>
      </c>
      <c r="F315" s="245" t="s">
        <v>549</v>
      </c>
      <c r="G315" s="246" t="s">
        <v>187</v>
      </c>
      <c r="H315" s="247">
        <v>9.5</v>
      </c>
      <c r="I315" s="8"/>
      <c r="J315" s="248">
        <f>ROUND(I315*H315,2)</f>
        <v>0</v>
      </c>
      <c r="K315" s="245" t="s">
        <v>188</v>
      </c>
      <c r="L315" s="113"/>
      <c r="M315" s="249" t="s">
        <v>5</v>
      </c>
      <c r="N315" s="250" t="s">
        <v>44</v>
      </c>
      <c r="O315" s="114"/>
      <c r="P315" s="251">
        <f>O315*H315</f>
        <v>0</v>
      </c>
      <c r="Q315" s="251">
        <v>0</v>
      </c>
      <c r="R315" s="251">
        <f>Q315*H315</f>
        <v>0</v>
      </c>
      <c r="S315" s="251">
        <v>0</v>
      </c>
      <c r="T315" s="252">
        <f>S315*H315</f>
        <v>0</v>
      </c>
      <c r="AR315" s="97" t="s">
        <v>167</v>
      </c>
      <c r="AT315" s="97" t="s">
        <v>162</v>
      </c>
      <c r="AU315" s="97" t="s">
        <v>81</v>
      </c>
      <c r="AY315" s="97" t="s">
        <v>160</v>
      </c>
      <c r="BE315" s="253">
        <f>IF(N315="základní",J315,0)</f>
        <v>0</v>
      </c>
      <c r="BF315" s="253">
        <f>IF(N315="snížená",J315,0)</f>
        <v>0</v>
      </c>
      <c r="BG315" s="253">
        <f>IF(N315="zákl. přenesená",J315,0)</f>
        <v>0</v>
      </c>
      <c r="BH315" s="253">
        <f>IF(N315="sníž. přenesená",J315,0)</f>
        <v>0</v>
      </c>
      <c r="BI315" s="253">
        <f>IF(N315="nulová",J315,0)</f>
        <v>0</v>
      </c>
      <c r="BJ315" s="97" t="s">
        <v>77</v>
      </c>
      <c r="BK315" s="253">
        <f>ROUND(I315*H315,2)</f>
        <v>0</v>
      </c>
      <c r="BL315" s="97" t="s">
        <v>167</v>
      </c>
      <c r="BM315" s="97" t="s">
        <v>550</v>
      </c>
    </row>
    <row r="316" spans="2:65" s="231" customFormat="1" ht="29.85" customHeight="1">
      <c r="B316" s="230"/>
      <c r="D316" s="232" t="s">
        <v>72</v>
      </c>
      <c r="E316" s="241" t="s">
        <v>551</v>
      </c>
      <c r="F316" s="241" t="s">
        <v>552</v>
      </c>
      <c r="I316" s="7"/>
      <c r="J316" s="242">
        <f>BK316</f>
        <v>0</v>
      </c>
      <c r="L316" s="230"/>
      <c r="M316" s="235"/>
      <c r="N316" s="236"/>
      <c r="O316" s="236"/>
      <c r="P316" s="237">
        <f>SUM(P317:P322)</f>
        <v>0</v>
      </c>
      <c r="Q316" s="236"/>
      <c r="R316" s="237">
        <f>SUM(R317:R322)</f>
        <v>0</v>
      </c>
      <c r="S316" s="236"/>
      <c r="T316" s="238">
        <f>SUM(T317:T322)</f>
        <v>0</v>
      </c>
      <c r="AR316" s="232" t="s">
        <v>77</v>
      </c>
      <c r="AT316" s="239" t="s">
        <v>72</v>
      </c>
      <c r="AU316" s="239" t="s">
        <v>77</v>
      </c>
      <c r="AY316" s="232" t="s">
        <v>160</v>
      </c>
      <c r="BK316" s="240">
        <f>SUM(BK317:BK322)</f>
        <v>0</v>
      </c>
    </row>
    <row r="317" spans="2:65" s="118" customFormat="1" ht="16.5" customHeight="1">
      <c r="B317" s="113"/>
      <c r="C317" s="243" t="s">
        <v>553</v>
      </c>
      <c r="D317" s="243" t="s">
        <v>162</v>
      </c>
      <c r="E317" s="244" t="s">
        <v>554</v>
      </c>
      <c r="F317" s="245" t="s">
        <v>555</v>
      </c>
      <c r="G317" s="246" t="s">
        <v>280</v>
      </c>
      <c r="H317" s="247">
        <v>9.4469999999999992</v>
      </c>
      <c r="I317" s="8"/>
      <c r="J317" s="248">
        <f>ROUND(I317*H317,2)</f>
        <v>0</v>
      </c>
      <c r="K317" s="245" t="s">
        <v>5</v>
      </c>
      <c r="L317" s="113"/>
      <c r="M317" s="249" t="s">
        <v>5</v>
      </c>
      <c r="N317" s="250" t="s">
        <v>44</v>
      </c>
      <c r="O317" s="114"/>
      <c r="P317" s="251">
        <f>O317*H317</f>
        <v>0</v>
      </c>
      <c r="Q317" s="251">
        <v>0</v>
      </c>
      <c r="R317" s="251">
        <f>Q317*H317</f>
        <v>0</v>
      </c>
      <c r="S317" s="251">
        <v>0</v>
      </c>
      <c r="T317" s="252">
        <f>S317*H317</f>
        <v>0</v>
      </c>
      <c r="AR317" s="97" t="s">
        <v>167</v>
      </c>
      <c r="AT317" s="97" t="s">
        <v>162</v>
      </c>
      <c r="AU317" s="97" t="s">
        <v>81</v>
      </c>
      <c r="AY317" s="97" t="s">
        <v>160</v>
      </c>
      <c r="BE317" s="253">
        <f>IF(N317="základní",J317,0)</f>
        <v>0</v>
      </c>
      <c r="BF317" s="253">
        <f>IF(N317="snížená",J317,0)</f>
        <v>0</v>
      </c>
      <c r="BG317" s="253">
        <f>IF(N317="zákl. přenesená",J317,0)</f>
        <v>0</v>
      </c>
      <c r="BH317" s="253">
        <f>IF(N317="sníž. přenesená",J317,0)</f>
        <v>0</v>
      </c>
      <c r="BI317" s="253">
        <f>IF(N317="nulová",J317,0)</f>
        <v>0</v>
      </c>
      <c r="BJ317" s="97" t="s">
        <v>77</v>
      </c>
      <c r="BK317" s="253">
        <f>ROUND(I317*H317,2)</f>
        <v>0</v>
      </c>
      <c r="BL317" s="97" t="s">
        <v>167</v>
      </c>
      <c r="BM317" s="97" t="s">
        <v>556</v>
      </c>
    </row>
    <row r="318" spans="2:65" s="258" customFormat="1">
      <c r="B318" s="257"/>
      <c r="D318" s="254" t="s">
        <v>171</v>
      </c>
      <c r="E318" s="259" t="s">
        <v>5</v>
      </c>
      <c r="F318" s="260" t="s">
        <v>557</v>
      </c>
      <c r="H318" s="259" t="s">
        <v>5</v>
      </c>
      <c r="I318" s="9"/>
      <c r="L318" s="257"/>
      <c r="M318" s="261"/>
      <c r="N318" s="262"/>
      <c r="O318" s="262"/>
      <c r="P318" s="262"/>
      <c r="Q318" s="262"/>
      <c r="R318" s="262"/>
      <c r="S318" s="262"/>
      <c r="T318" s="263"/>
      <c r="AT318" s="259" t="s">
        <v>171</v>
      </c>
      <c r="AU318" s="259" t="s">
        <v>81</v>
      </c>
      <c r="AV318" s="258" t="s">
        <v>77</v>
      </c>
      <c r="AW318" s="258" t="s">
        <v>36</v>
      </c>
      <c r="AX318" s="258" t="s">
        <v>73</v>
      </c>
      <c r="AY318" s="259" t="s">
        <v>160</v>
      </c>
    </row>
    <row r="319" spans="2:65" s="258" customFormat="1">
      <c r="B319" s="257"/>
      <c r="D319" s="254" t="s">
        <v>171</v>
      </c>
      <c r="E319" s="259" t="s">
        <v>5</v>
      </c>
      <c r="F319" s="260" t="s">
        <v>267</v>
      </c>
      <c r="H319" s="259" t="s">
        <v>5</v>
      </c>
      <c r="I319" s="9"/>
      <c r="L319" s="257"/>
      <c r="M319" s="261"/>
      <c r="N319" s="262"/>
      <c r="O319" s="262"/>
      <c r="P319" s="262"/>
      <c r="Q319" s="262"/>
      <c r="R319" s="262"/>
      <c r="S319" s="262"/>
      <c r="T319" s="263"/>
      <c r="AT319" s="259" t="s">
        <v>171</v>
      </c>
      <c r="AU319" s="259" t="s">
        <v>81</v>
      </c>
      <c r="AV319" s="258" t="s">
        <v>77</v>
      </c>
      <c r="AW319" s="258" t="s">
        <v>36</v>
      </c>
      <c r="AX319" s="258" t="s">
        <v>73</v>
      </c>
      <c r="AY319" s="259" t="s">
        <v>160</v>
      </c>
    </row>
    <row r="320" spans="2:65" s="265" customFormat="1">
      <c r="B320" s="264"/>
      <c r="D320" s="254" t="s">
        <v>171</v>
      </c>
      <c r="E320" s="266" t="s">
        <v>5</v>
      </c>
      <c r="F320" s="267" t="s">
        <v>558</v>
      </c>
      <c r="H320" s="268">
        <v>3.2869999999999999</v>
      </c>
      <c r="I320" s="10"/>
      <c r="L320" s="264"/>
      <c r="M320" s="269"/>
      <c r="N320" s="270"/>
      <c r="O320" s="270"/>
      <c r="P320" s="270"/>
      <c r="Q320" s="270"/>
      <c r="R320" s="270"/>
      <c r="S320" s="270"/>
      <c r="T320" s="271"/>
      <c r="AT320" s="266" t="s">
        <v>171</v>
      </c>
      <c r="AU320" s="266" t="s">
        <v>81</v>
      </c>
      <c r="AV320" s="265" t="s">
        <v>81</v>
      </c>
      <c r="AW320" s="265" t="s">
        <v>36</v>
      </c>
      <c r="AX320" s="265" t="s">
        <v>73</v>
      </c>
      <c r="AY320" s="266" t="s">
        <v>160</v>
      </c>
    </row>
    <row r="321" spans="2:65" s="265" customFormat="1">
      <c r="B321" s="264"/>
      <c r="D321" s="254" t="s">
        <v>171</v>
      </c>
      <c r="E321" s="266" t="s">
        <v>5</v>
      </c>
      <c r="F321" s="267" t="s">
        <v>559</v>
      </c>
      <c r="H321" s="268">
        <v>6.16</v>
      </c>
      <c r="I321" s="10"/>
      <c r="L321" s="264"/>
      <c r="M321" s="269"/>
      <c r="N321" s="270"/>
      <c r="O321" s="270"/>
      <c r="P321" s="270"/>
      <c r="Q321" s="270"/>
      <c r="R321" s="270"/>
      <c r="S321" s="270"/>
      <c r="T321" s="271"/>
      <c r="AT321" s="266" t="s">
        <v>171</v>
      </c>
      <c r="AU321" s="266" t="s">
        <v>81</v>
      </c>
      <c r="AV321" s="265" t="s">
        <v>81</v>
      </c>
      <c r="AW321" s="265" t="s">
        <v>36</v>
      </c>
      <c r="AX321" s="265" t="s">
        <v>73</v>
      </c>
      <c r="AY321" s="266" t="s">
        <v>160</v>
      </c>
    </row>
    <row r="322" spans="2:65" s="273" customFormat="1">
      <c r="B322" s="272"/>
      <c r="D322" s="254" t="s">
        <v>171</v>
      </c>
      <c r="E322" s="274" t="s">
        <v>5</v>
      </c>
      <c r="F322" s="275" t="s">
        <v>176</v>
      </c>
      <c r="H322" s="276">
        <v>9.4469999999999992</v>
      </c>
      <c r="I322" s="11"/>
      <c r="L322" s="272"/>
      <c r="M322" s="277"/>
      <c r="N322" s="278"/>
      <c r="O322" s="278"/>
      <c r="P322" s="278"/>
      <c r="Q322" s="278"/>
      <c r="R322" s="278"/>
      <c r="S322" s="278"/>
      <c r="T322" s="279"/>
      <c r="AT322" s="274" t="s">
        <v>171</v>
      </c>
      <c r="AU322" s="274" t="s">
        <v>81</v>
      </c>
      <c r="AV322" s="273" t="s">
        <v>167</v>
      </c>
      <c r="AW322" s="273" t="s">
        <v>36</v>
      </c>
      <c r="AX322" s="273" t="s">
        <v>77</v>
      </c>
      <c r="AY322" s="274" t="s">
        <v>160</v>
      </c>
    </row>
    <row r="323" spans="2:65" s="231" customFormat="1" ht="29.85" customHeight="1">
      <c r="B323" s="230"/>
      <c r="D323" s="232" t="s">
        <v>72</v>
      </c>
      <c r="E323" s="241" t="s">
        <v>560</v>
      </c>
      <c r="F323" s="241" t="s">
        <v>561</v>
      </c>
      <c r="I323" s="7"/>
      <c r="J323" s="242">
        <f>BK323</f>
        <v>0</v>
      </c>
      <c r="L323" s="230"/>
      <c r="M323" s="235"/>
      <c r="N323" s="236"/>
      <c r="O323" s="236"/>
      <c r="P323" s="237">
        <f>P324</f>
        <v>0</v>
      </c>
      <c r="Q323" s="236"/>
      <c r="R323" s="237">
        <f>R324</f>
        <v>0</v>
      </c>
      <c r="S323" s="236"/>
      <c r="T323" s="238">
        <f>T324</f>
        <v>0</v>
      </c>
      <c r="AR323" s="232" t="s">
        <v>77</v>
      </c>
      <c r="AT323" s="239" t="s">
        <v>72</v>
      </c>
      <c r="AU323" s="239" t="s">
        <v>77</v>
      </c>
      <c r="AY323" s="232" t="s">
        <v>160</v>
      </c>
      <c r="BK323" s="240">
        <f>BK324</f>
        <v>0</v>
      </c>
    </row>
    <row r="324" spans="2:65" s="118" customFormat="1" ht="25.5" customHeight="1">
      <c r="B324" s="113"/>
      <c r="C324" s="243" t="s">
        <v>562</v>
      </c>
      <c r="D324" s="243" t="s">
        <v>162</v>
      </c>
      <c r="E324" s="244" t="s">
        <v>563</v>
      </c>
      <c r="F324" s="245" t="s">
        <v>564</v>
      </c>
      <c r="G324" s="246" t="s">
        <v>280</v>
      </c>
      <c r="H324" s="247">
        <v>5.8879999999999999</v>
      </c>
      <c r="I324" s="8"/>
      <c r="J324" s="248">
        <f>ROUND(I324*H324,2)</f>
        <v>0</v>
      </c>
      <c r="K324" s="245" t="s">
        <v>166</v>
      </c>
      <c r="L324" s="113"/>
      <c r="M324" s="249" t="s">
        <v>5</v>
      </c>
      <c r="N324" s="289" t="s">
        <v>44</v>
      </c>
      <c r="O324" s="290"/>
      <c r="P324" s="291">
        <f>O324*H324</f>
        <v>0</v>
      </c>
      <c r="Q324" s="291">
        <v>0</v>
      </c>
      <c r="R324" s="291">
        <f>Q324*H324</f>
        <v>0</v>
      </c>
      <c r="S324" s="291">
        <v>0</v>
      </c>
      <c r="T324" s="292">
        <f>S324*H324</f>
        <v>0</v>
      </c>
      <c r="AR324" s="97" t="s">
        <v>167</v>
      </c>
      <c r="AT324" s="97" t="s">
        <v>162</v>
      </c>
      <c r="AU324" s="97" t="s">
        <v>81</v>
      </c>
      <c r="AY324" s="97" t="s">
        <v>160</v>
      </c>
      <c r="BE324" s="253">
        <f>IF(N324="základní",J324,0)</f>
        <v>0</v>
      </c>
      <c r="BF324" s="253">
        <f>IF(N324="snížená",J324,0)</f>
        <v>0</v>
      </c>
      <c r="BG324" s="253">
        <f>IF(N324="zákl. přenesená",J324,0)</f>
        <v>0</v>
      </c>
      <c r="BH324" s="253">
        <f>IF(N324="sníž. přenesená",J324,0)</f>
        <v>0</v>
      </c>
      <c r="BI324" s="253">
        <f>IF(N324="nulová",J324,0)</f>
        <v>0</v>
      </c>
      <c r="BJ324" s="97" t="s">
        <v>77</v>
      </c>
      <c r="BK324" s="253">
        <f>ROUND(I324*H324,2)</f>
        <v>0</v>
      </c>
      <c r="BL324" s="97" t="s">
        <v>167</v>
      </c>
      <c r="BM324" s="97" t="s">
        <v>565</v>
      </c>
    </row>
    <row r="325" spans="2:65" s="118" customFormat="1" ht="6.95" customHeight="1">
      <c r="B325" s="129"/>
      <c r="C325" s="130"/>
      <c r="D325" s="130"/>
      <c r="E325" s="130"/>
      <c r="F325" s="130"/>
      <c r="G325" s="130"/>
      <c r="H325" s="130"/>
      <c r="I325" s="130"/>
      <c r="J325" s="130"/>
      <c r="K325" s="130"/>
      <c r="L325" s="113"/>
    </row>
  </sheetData>
  <sheetProtection algorithmName="SHA-512" hashValue="K2bLHxL4dhra+7toGwzEJa+2lJ+i3AHKUtoPl/7mKH1vt6ZokggfFSF4FvbPtVENiESXF/1sdjxUrZsOWFR3Hw==" saltValue="OO2fyMw3rgnw/dnletEzXg==" spinCount="100000" sheet="1" objects="1" scenarios="1"/>
  <autoFilter ref="C91:K324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40"/>
  <sheetViews>
    <sheetView showGridLines="0" workbookViewId="0">
      <pane ySplit="1" topLeftCell="A12" activePane="bottomLeft" state="frozen"/>
      <selection pane="bottomLeft" activeCell="F313" sqref="F313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89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ht="15">
      <c r="B8" s="101"/>
      <c r="C8" s="102"/>
      <c r="D8" s="109" t="s">
        <v>125</v>
      </c>
      <c r="E8" s="102"/>
      <c r="F8" s="102"/>
      <c r="G8" s="102"/>
      <c r="H8" s="102"/>
      <c r="I8" s="102"/>
      <c r="J8" s="102"/>
      <c r="K8" s="104"/>
    </row>
    <row r="9" spans="1:70" s="118" customFormat="1" ht="16.5" customHeight="1">
      <c r="B9" s="113"/>
      <c r="C9" s="114"/>
      <c r="D9" s="114"/>
      <c r="E9" s="354" t="s">
        <v>126</v>
      </c>
      <c r="F9" s="355"/>
      <c r="G9" s="355"/>
      <c r="H9" s="355"/>
      <c r="I9" s="114"/>
      <c r="J9" s="114"/>
      <c r="K9" s="117"/>
    </row>
    <row r="10" spans="1:70" s="118" customFormat="1" ht="15">
      <c r="B10" s="113"/>
      <c r="C10" s="114"/>
      <c r="D10" s="109" t="s">
        <v>127</v>
      </c>
      <c r="E10" s="114"/>
      <c r="F10" s="114"/>
      <c r="G10" s="114"/>
      <c r="H10" s="114"/>
      <c r="I10" s="114"/>
      <c r="J10" s="114"/>
      <c r="K10" s="117"/>
    </row>
    <row r="11" spans="1:70" s="118" customFormat="1" ht="36.950000000000003" customHeight="1">
      <c r="B11" s="113"/>
      <c r="C11" s="114"/>
      <c r="D11" s="114"/>
      <c r="E11" s="356" t="s">
        <v>566</v>
      </c>
      <c r="F11" s="355"/>
      <c r="G11" s="355"/>
      <c r="H11" s="355"/>
      <c r="I11" s="114"/>
      <c r="J11" s="114"/>
      <c r="K11" s="117"/>
    </row>
    <row r="12" spans="1:70" s="118" customFormat="1">
      <c r="B12" s="113"/>
      <c r="C12" s="114"/>
      <c r="D12" s="114"/>
      <c r="E12" s="114"/>
      <c r="F12" s="114"/>
      <c r="G12" s="114"/>
      <c r="H12" s="114"/>
      <c r="I12" s="114"/>
      <c r="J12" s="114"/>
      <c r="K12" s="117"/>
    </row>
    <row r="13" spans="1:70" s="118" customFormat="1" ht="14.45" customHeight="1">
      <c r="B13" s="113"/>
      <c r="C13" s="114"/>
      <c r="D13" s="109" t="s">
        <v>20</v>
      </c>
      <c r="E13" s="114"/>
      <c r="F13" s="110" t="s">
        <v>21</v>
      </c>
      <c r="G13" s="114"/>
      <c r="H13" s="114"/>
      <c r="I13" s="109" t="s">
        <v>22</v>
      </c>
      <c r="J13" s="110" t="s">
        <v>5</v>
      </c>
      <c r="K13" s="117"/>
    </row>
    <row r="14" spans="1:70" s="118" customFormat="1" ht="14.45" customHeight="1">
      <c r="B14" s="113"/>
      <c r="C14" s="114"/>
      <c r="D14" s="109" t="s">
        <v>24</v>
      </c>
      <c r="E14" s="114"/>
      <c r="F14" s="110" t="s">
        <v>25</v>
      </c>
      <c r="G14" s="114"/>
      <c r="H14" s="114"/>
      <c r="I14" s="109" t="s">
        <v>26</v>
      </c>
      <c r="J14" s="184" t="str">
        <f>'Rekapitulace stavby'!AN8</f>
        <v>28. 12. 2018</v>
      </c>
      <c r="K14" s="117"/>
    </row>
    <row r="15" spans="1:70" s="118" customFormat="1" ht="10.9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7"/>
    </row>
    <row r="16" spans="1:70" s="118" customFormat="1" ht="14.45" customHeight="1">
      <c r="B16" s="113"/>
      <c r="C16" s="114"/>
      <c r="D16" s="109" t="s">
        <v>28</v>
      </c>
      <c r="E16" s="114"/>
      <c r="F16" s="114"/>
      <c r="G16" s="114"/>
      <c r="H16" s="114"/>
      <c r="I16" s="109" t="s">
        <v>29</v>
      </c>
      <c r="J16" s="110" t="s">
        <v>5</v>
      </c>
      <c r="K16" s="117"/>
    </row>
    <row r="17" spans="2:11" s="118" customFormat="1" ht="18" customHeight="1">
      <c r="B17" s="113"/>
      <c r="C17" s="114"/>
      <c r="D17" s="114"/>
      <c r="E17" s="110" t="s">
        <v>30</v>
      </c>
      <c r="F17" s="114"/>
      <c r="G17" s="114"/>
      <c r="H17" s="114"/>
      <c r="I17" s="109" t="s">
        <v>31</v>
      </c>
      <c r="J17" s="110" t="s">
        <v>5</v>
      </c>
      <c r="K17" s="117"/>
    </row>
    <row r="18" spans="2:11" s="118" customFormat="1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7"/>
    </row>
    <row r="19" spans="2:11" s="118" customFormat="1" ht="14.45" customHeight="1">
      <c r="B19" s="113"/>
      <c r="C19" s="114"/>
      <c r="D19" s="109" t="s">
        <v>32</v>
      </c>
      <c r="E19" s="114"/>
      <c r="F19" s="114"/>
      <c r="G19" s="114"/>
      <c r="H19" s="114"/>
      <c r="I19" s="109" t="s">
        <v>29</v>
      </c>
      <c r="J19" s="110" t="str">
        <f>IF('Rekapitulace stavby'!AN13="Vyplň údaj","",IF('Rekapitulace stavby'!AN13="","",'Rekapitulace stavby'!AN13))</f>
        <v/>
      </c>
      <c r="K19" s="117"/>
    </row>
    <row r="20" spans="2:11" s="118" customFormat="1" ht="18" customHeight="1">
      <c r="B20" s="113"/>
      <c r="C20" s="114"/>
      <c r="D20" s="114"/>
      <c r="E20" s="110" t="str">
        <f>IF('Rekapitulace stavby'!E14="Vyplň údaj","",IF('Rekapitulace stavby'!E14="","",'Rekapitulace stavby'!E14))</f>
        <v/>
      </c>
      <c r="F20" s="114"/>
      <c r="G20" s="114"/>
      <c r="H20" s="114"/>
      <c r="I20" s="109" t="s">
        <v>31</v>
      </c>
      <c r="J20" s="110" t="str">
        <f>IF('Rekapitulace stavby'!AN14="Vyplň údaj","",IF('Rekapitulace stavby'!AN14="","",'Rekapitulace stavby'!AN14))</f>
        <v/>
      </c>
      <c r="K20" s="117"/>
    </row>
    <row r="21" spans="2:11" s="118" customFormat="1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7"/>
    </row>
    <row r="22" spans="2:11" s="118" customFormat="1" ht="14.45" customHeight="1">
      <c r="B22" s="113"/>
      <c r="C22" s="114"/>
      <c r="D22" s="109" t="s">
        <v>34</v>
      </c>
      <c r="E22" s="114"/>
      <c r="F22" s="114"/>
      <c r="G22" s="114"/>
      <c r="H22" s="114"/>
      <c r="I22" s="109" t="s">
        <v>29</v>
      </c>
      <c r="J22" s="110" t="s">
        <v>5</v>
      </c>
      <c r="K22" s="117"/>
    </row>
    <row r="23" spans="2:11" s="118" customFormat="1" ht="18" customHeight="1">
      <c r="B23" s="113"/>
      <c r="C23" s="114"/>
      <c r="D23" s="114"/>
      <c r="E23" s="110" t="s">
        <v>35</v>
      </c>
      <c r="F23" s="114"/>
      <c r="G23" s="114"/>
      <c r="H23" s="114"/>
      <c r="I23" s="109" t="s">
        <v>31</v>
      </c>
      <c r="J23" s="110" t="s">
        <v>5</v>
      </c>
      <c r="K23" s="117"/>
    </row>
    <row r="24" spans="2:1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7"/>
    </row>
    <row r="25" spans="2:11" s="118" customFormat="1" ht="14.45" customHeight="1">
      <c r="B25" s="113"/>
      <c r="C25" s="114"/>
      <c r="D25" s="109" t="s">
        <v>37</v>
      </c>
      <c r="E25" s="114"/>
      <c r="F25" s="114"/>
      <c r="G25" s="114"/>
      <c r="H25" s="114"/>
      <c r="I25" s="114"/>
      <c r="J25" s="114"/>
      <c r="K25" s="117"/>
    </row>
    <row r="26" spans="2:11" s="188" customFormat="1" ht="71.25" customHeight="1">
      <c r="B26" s="185"/>
      <c r="C26" s="186"/>
      <c r="D26" s="186"/>
      <c r="E26" s="326" t="s">
        <v>38</v>
      </c>
      <c r="F26" s="326"/>
      <c r="G26" s="326"/>
      <c r="H26" s="326"/>
      <c r="I26" s="186"/>
      <c r="J26" s="186"/>
      <c r="K26" s="187"/>
    </row>
    <row r="27" spans="2:11" s="118" customFormat="1" ht="6.95" customHeight="1">
      <c r="B27" s="113"/>
      <c r="C27" s="114"/>
      <c r="D27" s="114"/>
      <c r="E27" s="114"/>
      <c r="F27" s="114"/>
      <c r="G27" s="114"/>
      <c r="H27" s="114"/>
      <c r="I27" s="114"/>
      <c r="J27" s="114"/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25.35" customHeight="1">
      <c r="B29" s="113"/>
      <c r="C29" s="114"/>
      <c r="D29" s="190" t="s">
        <v>39</v>
      </c>
      <c r="E29" s="114"/>
      <c r="F29" s="114"/>
      <c r="G29" s="114"/>
      <c r="H29" s="114"/>
      <c r="I29" s="114"/>
      <c r="J29" s="191">
        <f>ROUND(J93,2)</f>
        <v>0</v>
      </c>
      <c r="K29" s="117"/>
    </row>
    <row r="30" spans="2:11" s="118" customFormat="1" ht="6.95" customHeight="1">
      <c r="B30" s="113"/>
      <c r="C30" s="114"/>
      <c r="D30" s="142"/>
      <c r="E30" s="142"/>
      <c r="F30" s="142"/>
      <c r="G30" s="142"/>
      <c r="H30" s="142"/>
      <c r="I30" s="142"/>
      <c r="J30" s="142"/>
      <c r="K30" s="189"/>
    </row>
    <row r="31" spans="2:11" s="118" customFormat="1" ht="14.45" customHeight="1">
      <c r="B31" s="113"/>
      <c r="C31" s="114"/>
      <c r="D31" s="114"/>
      <c r="E31" s="114"/>
      <c r="F31" s="192" t="s">
        <v>41</v>
      </c>
      <c r="G31" s="114"/>
      <c r="H31" s="114"/>
      <c r="I31" s="192" t="s">
        <v>40</v>
      </c>
      <c r="J31" s="192" t="s">
        <v>42</v>
      </c>
      <c r="K31" s="117"/>
    </row>
    <row r="32" spans="2:11" s="118" customFormat="1" ht="14.45" customHeight="1">
      <c r="B32" s="113"/>
      <c r="C32" s="114"/>
      <c r="D32" s="121" t="s">
        <v>43</v>
      </c>
      <c r="E32" s="121" t="s">
        <v>44</v>
      </c>
      <c r="F32" s="193">
        <f>ROUND(SUM(BE93:BE339), 2)</f>
        <v>0</v>
      </c>
      <c r="G32" s="114"/>
      <c r="H32" s="114"/>
      <c r="I32" s="194">
        <v>0.21</v>
      </c>
      <c r="J32" s="193">
        <f>ROUND(ROUND((SUM(BE93:BE339)), 2)*I32, 2)</f>
        <v>0</v>
      </c>
      <c r="K32" s="117"/>
    </row>
    <row r="33" spans="2:11" s="118" customFormat="1" ht="14.45" customHeight="1">
      <c r="B33" s="113"/>
      <c r="C33" s="114"/>
      <c r="D33" s="114"/>
      <c r="E33" s="121" t="s">
        <v>45</v>
      </c>
      <c r="F33" s="193">
        <f>ROUND(SUM(BF93:BF339), 2)</f>
        <v>0</v>
      </c>
      <c r="G33" s="114"/>
      <c r="H33" s="114"/>
      <c r="I33" s="194">
        <v>0.15</v>
      </c>
      <c r="J33" s="193">
        <f>ROUND(ROUND((SUM(BF93:BF339)), 2)*I33, 2)</f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46</v>
      </c>
      <c r="F34" s="193">
        <f>ROUND(SUM(BG93:BG339), 2)</f>
        <v>0</v>
      </c>
      <c r="G34" s="114"/>
      <c r="H34" s="114"/>
      <c r="I34" s="194">
        <v>0.21</v>
      </c>
      <c r="J34" s="193">
        <v>0</v>
      </c>
      <c r="K34" s="117"/>
    </row>
    <row r="35" spans="2:11" s="118" customFormat="1" ht="14.45" hidden="1" customHeight="1">
      <c r="B35" s="113"/>
      <c r="C35" s="114"/>
      <c r="D35" s="114"/>
      <c r="E35" s="121" t="s">
        <v>47</v>
      </c>
      <c r="F35" s="193">
        <f>ROUND(SUM(BH93:BH339), 2)</f>
        <v>0</v>
      </c>
      <c r="G35" s="114"/>
      <c r="H35" s="114"/>
      <c r="I35" s="194">
        <v>0.15</v>
      </c>
      <c r="J35" s="193">
        <v>0</v>
      </c>
      <c r="K35" s="117"/>
    </row>
    <row r="36" spans="2:11" s="118" customFormat="1" ht="14.45" hidden="1" customHeight="1">
      <c r="B36" s="113"/>
      <c r="C36" s="114"/>
      <c r="D36" s="114"/>
      <c r="E36" s="121" t="s">
        <v>48</v>
      </c>
      <c r="F36" s="193">
        <f>ROUND(SUM(BI93:BI339), 2)</f>
        <v>0</v>
      </c>
      <c r="G36" s="114"/>
      <c r="H36" s="114"/>
      <c r="I36" s="194">
        <v>0</v>
      </c>
      <c r="J36" s="193">
        <v>0</v>
      </c>
      <c r="K36" s="117"/>
    </row>
    <row r="37" spans="2:11" s="118" customFormat="1" ht="6.95" customHeight="1">
      <c r="B37" s="113"/>
      <c r="C37" s="114"/>
      <c r="D37" s="114"/>
      <c r="E37" s="114"/>
      <c r="F37" s="114"/>
      <c r="G37" s="114"/>
      <c r="H37" s="114"/>
      <c r="I37" s="114"/>
      <c r="J37" s="114"/>
      <c r="K37" s="117"/>
    </row>
    <row r="38" spans="2:11" s="118" customFormat="1" ht="25.35" customHeight="1">
      <c r="B38" s="113"/>
      <c r="C38" s="195"/>
      <c r="D38" s="196" t="s">
        <v>49</v>
      </c>
      <c r="E38" s="145"/>
      <c r="F38" s="145"/>
      <c r="G38" s="197" t="s">
        <v>50</v>
      </c>
      <c r="H38" s="198" t="s">
        <v>51</v>
      </c>
      <c r="I38" s="145"/>
      <c r="J38" s="199">
        <f>SUM(J29:J36)</f>
        <v>0</v>
      </c>
      <c r="K38" s="200"/>
    </row>
    <row r="39" spans="2:11" s="118" customFormat="1" ht="14.45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1"/>
    </row>
    <row r="43" spans="2:11" s="118" customFormat="1" ht="6.95" customHeight="1">
      <c r="B43" s="132"/>
      <c r="C43" s="133"/>
      <c r="D43" s="133"/>
      <c r="E43" s="133"/>
      <c r="F43" s="133"/>
      <c r="G43" s="133"/>
      <c r="H43" s="133"/>
      <c r="I43" s="133"/>
      <c r="J43" s="133"/>
      <c r="K43" s="201"/>
    </row>
    <row r="44" spans="2:11" s="118" customFormat="1" ht="36.950000000000003" customHeight="1">
      <c r="B44" s="113"/>
      <c r="C44" s="103" t="s">
        <v>129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6.9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7"/>
    </row>
    <row r="46" spans="2:11" s="118" customFormat="1" ht="14.45" customHeight="1">
      <c r="B46" s="113"/>
      <c r="C46" s="109" t="s">
        <v>19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6.5" customHeight="1">
      <c r="B47" s="113"/>
      <c r="C47" s="114"/>
      <c r="D47" s="114"/>
      <c r="E47" s="354" t="str">
        <f>E7</f>
        <v>Kosmonosy, obnova vodovodu a kanalizace - 2019 - etapa 1, část A</v>
      </c>
      <c r="F47" s="360"/>
      <c r="G47" s="360"/>
      <c r="H47" s="360"/>
      <c r="I47" s="114"/>
      <c r="J47" s="114"/>
      <c r="K47" s="117"/>
    </row>
    <row r="48" spans="2:11" ht="15">
      <c r="B48" s="101"/>
      <c r="C48" s="109" t="s">
        <v>125</v>
      </c>
      <c r="D48" s="102"/>
      <c r="E48" s="102"/>
      <c r="F48" s="102"/>
      <c r="G48" s="102"/>
      <c r="H48" s="102"/>
      <c r="I48" s="102"/>
      <c r="J48" s="102"/>
      <c r="K48" s="104"/>
    </row>
    <row r="49" spans="2:47" s="118" customFormat="1" ht="16.5" customHeight="1">
      <c r="B49" s="113"/>
      <c r="C49" s="114"/>
      <c r="D49" s="114"/>
      <c r="E49" s="354" t="s">
        <v>126</v>
      </c>
      <c r="F49" s="355"/>
      <c r="G49" s="355"/>
      <c r="H49" s="355"/>
      <c r="I49" s="114"/>
      <c r="J49" s="114"/>
      <c r="K49" s="117"/>
    </row>
    <row r="50" spans="2:47" s="118" customFormat="1" ht="14.45" customHeight="1">
      <c r="B50" s="113"/>
      <c r="C50" s="109" t="s">
        <v>127</v>
      </c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7.25" customHeight="1">
      <c r="B51" s="113"/>
      <c r="C51" s="114"/>
      <c r="D51" s="114"/>
      <c r="E51" s="356" t="str">
        <f>E11</f>
        <v>1.3 - SO 1.3 Lokální opravy kanalizačních řadů</v>
      </c>
      <c r="F51" s="355"/>
      <c r="G51" s="355"/>
      <c r="H51" s="355"/>
      <c r="I51" s="114"/>
      <c r="J51" s="114"/>
      <c r="K51" s="117"/>
    </row>
    <row r="52" spans="2:47" s="118" customFormat="1" ht="6.95" customHeight="1">
      <c r="B52" s="113"/>
      <c r="C52" s="114"/>
      <c r="D52" s="114"/>
      <c r="E52" s="114"/>
      <c r="F52" s="114"/>
      <c r="G52" s="114"/>
      <c r="H52" s="114"/>
      <c r="I52" s="114"/>
      <c r="J52" s="114"/>
      <c r="K52" s="117"/>
    </row>
    <row r="53" spans="2:47" s="118" customFormat="1" ht="18" customHeight="1">
      <c r="B53" s="113"/>
      <c r="C53" s="109" t="s">
        <v>24</v>
      </c>
      <c r="D53" s="114"/>
      <c r="E53" s="114"/>
      <c r="F53" s="110" t="str">
        <f>F14</f>
        <v>Kosmonosy</v>
      </c>
      <c r="G53" s="114"/>
      <c r="H53" s="114"/>
      <c r="I53" s="109" t="s">
        <v>26</v>
      </c>
      <c r="J53" s="184" t="str">
        <f>IF(J14="","",J14)</f>
        <v>28. 12. 2018</v>
      </c>
      <c r="K53" s="117"/>
    </row>
    <row r="54" spans="2:47" s="118" customFormat="1" ht="6.95" customHeight="1">
      <c r="B54" s="113"/>
      <c r="C54" s="114"/>
      <c r="D54" s="114"/>
      <c r="E54" s="114"/>
      <c r="F54" s="114"/>
      <c r="G54" s="114"/>
      <c r="H54" s="114"/>
      <c r="I54" s="114"/>
      <c r="J54" s="114"/>
      <c r="K54" s="117"/>
    </row>
    <row r="55" spans="2:47" s="118" customFormat="1" ht="15">
      <c r="B55" s="113"/>
      <c r="C55" s="109" t="s">
        <v>28</v>
      </c>
      <c r="D55" s="114"/>
      <c r="E55" s="114"/>
      <c r="F55" s="110" t="str">
        <f>E17</f>
        <v>Vodovody a kanalizace Mladá Boleslav, a.s.</v>
      </c>
      <c r="G55" s="114"/>
      <c r="H55" s="114"/>
      <c r="I55" s="109" t="s">
        <v>34</v>
      </c>
      <c r="J55" s="326" t="str">
        <f>E23</f>
        <v>Šindlar s.r.o., Na Brně 372/2a, Hradec Králové 6</v>
      </c>
      <c r="K55" s="117"/>
    </row>
    <row r="56" spans="2:47" s="118" customFormat="1" ht="14.45" customHeight="1">
      <c r="B56" s="113"/>
      <c r="C56" s="109" t="s">
        <v>32</v>
      </c>
      <c r="D56" s="114"/>
      <c r="E56" s="114"/>
      <c r="F56" s="110" t="str">
        <f>IF(E20="","",E20)</f>
        <v/>
      </c>
      <c r="G56" s="114"/>
      <c r="H56" s="114"/>
      <c r="I56" s="114"/>
      <c r="J56" s="357"/>
      <c r="K56" s="117"/>
    </row>
    <row r="57" spans="2:47" s="118" customFormat="1" ht="10.35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7"/>
    </row>
    <row r="58" spans="2:47" s="118" customFormat="1" ht="29.25" customHeight="1">
      <c r="B58" s="113"/>
      <c r="C58" s="202" t="s">
        <v>130</v>
      </c>
      <c r="D58" s="195"/>
      <c r="E58" s="195"/>
      <c r="F58" s="195"/>
      <c r="G58" s="195"/>
      <c r="H58" s="195"/>
      <c r="I58" s="195"/>
      <c r="J58" s="203" t="s">
        <v>131</v>
      </c>
      <c r="K58" s="204"/>
    </row>
    <row r="59" spans="2:47" s="118" customFormat="1" ht="10.35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7"/>
    </row>
    <row r="60" spans="2:47" s="118" customFormat="1" ht="29.25" customHeight="1">
      <c r="B60" s="113"/>
      <c r="C60" s="205" t="s">
        <v>132</v>
      </c>
      <c r="D60" s="114"/>
      <c r="E60" s="114"/>
      <c r="F60" s="114"/>
      <c r="G60" s="114"/>
      <c r="H60" s="114"/>
      <c r="I60" s="114"/>
      <c r="J60" s="191">
        <f>J93</f>
        <v>0</v>
      </c>
      <c r="K60" s="117"/>
      <c r="AU60" s="97" t="s">
        <v>133</v>
      </c>
    </row>
    <row r="61" spans="2:47" s="212" customFormat="1" ht="24.95" customHeight="1">
      <c r="B61" s="206"/>
      <c r="C61" s="207"/>
      <c r="D61" s="208" t="s">
        <v>134</v>
      </c>
      <c r="E61" s="209"/>
      <c r="F61" s="209"/>
      <c r="G61" s="209"/>
      <c r="H61" s="209"/>
      <c r="I61" s="209"/>
      <c r="J61" s="210">
        <f>J94</f>
        <v>0</v>
      </c>
      <c r="K61" s="211"/>
    </row>
    <row r="62" spans="2:47" s="171" customFormat="1" ht="19.899999999999999" customHeight="1">
      <c r="B62" s="213"/>
      <c r="C62" s="214"/>
      <c r="D62" s="215" t="s">
        <v>135</v>
      </c>
      <c r="E62" s="216"/>
      <c r="F62" s="216"/>
      <c r="G62" s="216"/>
      <c r="H62" s="216"/>
      <c r="I62" s="216"/>
      <c r="J62" s="217">
        <f>J95</f>
        <v>0</v>
      </c>
      <c r="K62" s="218"/>
    </row>
    <row r="63" spans="2:47" s="171" customFormat="1" ht="19.899999999999999" customHeight="1">
      <c r="B63" s="213"/>
      <c r="C63" s="214"/>
      <c r="D63" s="215" t="s">
        <v>136</v>
      </c>
      <c r="E63" s="216"/>
      <c r="F63" s="216"/>
      <c r="G63" s="216"/>
      <c r="H63" s="216"/>
      <c r="I63" s="216"/>
      <c r="J63" s="217">
        <f>J209</f>
        <v>0</v>
      </c>
      <c r="K63" s="218"/>
    </row>
    <row r="64" spans="2:47" s="171" customFormat="1" ht="19.899999999999999" customHeight="1">
      <c r="B64" s="213"/>
      <c r="C64" s="214"/>
      <c r="D64" s="215" t="s">
        <v>137</v>
      </c>
      <c r="E64" s="216"/>
      <c r="F64" s="216"/>
      <c r="G64" s="216"/>
      <c r="H64" s="216"/>
      <c r="I64" s="216"/>
      <c r="J64" s="217">
        <f>J214</f>
        <v>0</v>
      </c>
      <c r="K64" s="218"/>
    </row>
    <row r="65" spans="2:12" s="171" customFormat="1" ht="19.899999999999999" customHeight="1">
      <c r="B65" s="213"/>
      <c r="C65" s="214"/>
      <c r="D65" s="215" t="s">
        <v>138</v>
      </c>
      <c r="E65" s="216"/>
      <c r="F65" s="216"/>
      <c r="G65" s="216"/>
      <c r="H65" s="216"/>
      <c r="I65" s="216"/>
      <c r="J65" s="217">
        <f>J221</f>
        <v>0</v>
      </c>
      <c r="K65" s="218"/>
    </row>
    <row r="66" spans="2:12" s="171" customFormat="1" ht="19.899999999999999" customHeight="1">
      <c r="B66" s="213"/>
      <c r="C66" s="214"/>
      <c r="D66" s="215" t="s">
        <v>139</v>
      </c>
      <c r="E66" s="216"/>
      <c r="F66" s="216"/>
      <c r="G66" s="216"/>
      <c r="H66" s="216"/>
      <c r="I66" s="216"/>
      <c r="J66" s="217">
        <f>J246</f>
        <v>0</v>
      </c>
      <c r="K66" s="218"/>
    </row>
    <row r="67" spans="2:12" s="171" customFormat="1" ht="19.899999999999999" customHeight="1">
      <c r="B67" s="213"/>
      <c r="C67" s="214"/>
      <c r="D67" s="215" t="s">
        <v>140</v>
      </c>
      <c r="E67" s="216"/>
      <c r="F67" s="216"/>
      <c r="G67" s="216"/>
      <c r="H67" s="216"/>
      <c r="I67" s="216"/>
      <c r="J67" s="217">
        <f>J280</f>
        <v>0</v>
      </c>
      <c r="K67" s="218"/>
    </row>
    <row r="68" spans="2:12" s="171" customFormat="1" ht="19.899999999999999" customHeight="1">
      <c r="B68" s="213"/>
      <c r="C68" s="214"/>
      <c r="D68" s="215" t="s">
        <v>141</v>
      </c>
      <c r="E68" s="216"/>
      <c r="F68" s="216"/>
      <c r="G68" s="216"/>
      <c r="H68" s="216"/>
      <c r="I68" s="216"/>
      <c r="J68" s="217">
        <f>J314</f>
        <v>0</v>
      </c>
      <c r="K68" s="218"/>
    </row>
    <row r="69" spans="2:12" s="171" customFormat="1" ht="19.899999999999999" customHeight="1">
      <c r="B69" s="213"/>
      <c r="C69" s="214"/>
      <c r="D69" s="215" t="s">
        <v>142</v>
      </c>
      <c r="E69" s="216"/>
      <c r="F69" s="216"/>
      <c r="G69" s="216"/>
      <c r="H69" s="216"/>
      <c r="I69" s="216"/>
      <c r="J69" s="217">
        <f>J322</f>
        <v>0</v>
      </c>
      <c r="K69" s="218"/>
    </row>
    <row r="70" spans="2:12" s="171" customFormat="1" ht="19.899999999999999" customHeight="1">
      <c r="B70" s="213"/>
      <c r="C70" s="214"/>
      <c r="D70" s="215" t="s">
        <v>143</v>
      </c>
      <c r="E70" s="216"/>
      <c r="F70" s="216"/>
      <c r="G70" s="216"/>
      <c r="H70" s="216"/>
      <c r="I70" s="216"/>
      <c r="J70" s="217">
        <f>J328</f>
        <v>0</v>
      </c>
      <c r="K70" s="218"/>
    </row>
    <row r="71" spans="2:12" s="212" customFormat="1" ht="24.95" customHeight="1">
      <c r="B71" s="206"/>
      <c r="C71" s="207"/>
      <c r="D71" s="208" t="s">
        <v>567</v>
      </c>
      <c r="E71" s="209"/>
      <c r="F71" s="209"/>
      <c r="G71" s="209"/>
      <c r="H71" s="209"/>
      <c r="I71" s="209"/>
      <c r="J71" s="210">
        <f>J330</f>
        <v>0</v>
      </c>
      <c r="K71" s="211"/>
    </row>
    <row r="72" spans="2:12" s="118" customFormat="1" ht="21.75" customHeight="1">
      <c r="B72" s="113"/>
      <c r="C72" s="114"/>
      <c r="D72" s="114"/>
      <c r="E72" s="114"/>
      <c r="F72" s="114"/>
      <c r="G72" s="114"/>
      <c r="H72" s="114"/>
      <c r="I72" s="114"/>
      <c r="J72" s="114"/>
      <c r="K72" s="117"/>
    </row>
    <row r="73" spans="2:12" s="118" customFormat="1" ht="6.95" customHeight="1">
      <c r="B73" s="129"/>
      <c r="C73" s="130"/>
      <c r="D73" s="130"/>
      <c r="E73" s="130"/>
      <c r="F73" s="130"/>
      <c r="G73" s="130"/>
      <c r="H73" s="130"/>
      <c r="I73" s="130"/>
      <c r="J73" s="130"/>
      <c r="K73" s="131"/>
    </row>
    <row r="77" spans="2:12" s="118" customFormat="1" ht="6.95" customHeight="1"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113"/>
    </row>
    <row r="78" spans="2:12" s="118" customFormat="1" ht="36.950000000000003" customHeight="1">
      <c r="B78" s="113"/>
      <c r="C78" s="134" t="s">
        <v>144</v>
      </c>
      <c r="L78" s="113"/>
    </row>
    <row r="79" spans="2:12" s="118" customFormat="1" ht="6.95" customHeight="1">
      <c r="B79" s="113"/>
      <c r="L79" s="113"/>
    </row>
    <row r="80" spans="2:12" s="118" customFormat="1" ht="14.45" customHeight="1">
      <c r="B80" s="113"/>
      <c r="C80" s="136" t="s">
        <v>19</v>
      </c>
      <c r="L80" s="113"/>
    </row>
    <row r="81" spans="2:65" s="118" customFormat="1" ht="16.5" customHeight="1">
      <c r="B81" s="113"/>
      <c r="E81" s="358" t="str">
        <f>E7</f>
        <v>Kosmonosy, obnova vodovodu a kanalizace - 2019 - etapa 1, část A</v>
      </c>
      <c r="F81" s="359"/>
      <c r="G81" s="359"/>
      <c r="H81" s="359"/>
      <c r="L81" s="113"/>
    </row>
    <row r="82" spans="2:65" ht="15">
      <c r="B82" s="101"/>
      <c r="C82" s="136" t="s">
        <v>125</v>
      </c>
      <c r="L82" s="101"/>
    </row>
    <row r="83" spans="2:65" s="118" customFormat="1" ht="16.5" customHeight="1">
      <c r="B83" s="113"/>
      <c r="E83" s="358" t="s">
        <v>126</v>
      </c>
      <c r="F83" s="352"/>
      <c r="G83" s="352"/>
      <c r="H83" s="352"/>
      <c r="L83" s="113"/>
    </row>
    <row r="84" spans="2:65" s="118" customFormat="1" ht="14.45" customHeight="1">
      <c r="B84" s="113"/>
      <c r="C84" s="136" t="s">
        <v>127</v>
      </c>
      <c r="L84" s="113"/>
    </row>
    <row r="85" spans="2:65" s="118" customFormat="1" ht="17.25" customHeight="1">
      <c r="B85" s="113"/>
      <c r="E85" s="345" t="str">
        <f>E11</f>
        <v>1.3 - SO 1.3 Lokální opravy kanalizačních řadů</v>
      </c>
      <c r="F85" s="352"/>
      <c r="G85" s="352"/>
      <c r="H85" s="352"/>
      <c r="L85" s="113"/>
    </row>
    <row r="86" spans="2:65" s="118" customFormat="1" ht="6.95" customHeight="1">
      <c r="B86" s="113"/>
      <c r="L86" s="113"/>
    </row>
    <row r="87" spans="2:65" s="118" customFormat="1" ht="18" customHeight="1">
      <c r="B87" s="113"/>
      <c r="C87" s="136" t="s">
        <v>24</v>
      </c>
      <c r="F87" s="219" t="str">
        <f>F14</f>
        <v>Kosmonosy</v>
      </c>
      <c r="I87" s="136" t="s">
        <v>26</v>
      </c>
      <c r="J87" s="220" t="str">
        <f>IF(J14="","",J14)</f>
        <v>28. 12. 2018</v>
      </c>
      <c r="L87" s="113"/>
    </row>
    <row r="88" spans="2:65" s="118" customFormat="1" ht="6.95" customHeight="1">
      <c r="B88" s="113"/>
      <c r="L88" s="113"/>
    </row>
    <row r="89" spans="2:65" s="118" customFormat="1" ht="15">
      <c r="B89" s="113"/>
      <c r="C89" s="136" t="s">
        <v>28</v>
      </c>
      <c r="F89" s="219" t="str">
        <f>E17</f>
        <v>Vodovody a kanalizace Mladá Boleslav, a.s.</v>
      </c>
      <c r="I89" s="136" t="s">
        <v>34</v>
      </c>
      <c r="J89" s="219" t="str">
        <f>E23</f>
        <v>Šindlar s.r.o., Na Brně 372/2a, Hradec Králové 6</v>
      </c>
      <c r="L89" s="113"/>
    </row>
    <row r="90" spans="2:65" s="118" customFormat="1" ht="14.45" customHeight="1">
      <c r="B90" s="113"/>
      <c r="C90" s="136" t="s">
        <v>32</v>
      </c>
      <c r="F90" s="219" t="str">
        <f>IF(E20="","",E20)</f>
        <v/>
      </c>
      <c r="L90" s="113"/>
    </row>
    <row r="91" spans="2:65" s="118" customFormat="1" ht="10.35" customHeight="1">
      <c r="B91" s="113"/>
      <c r="L91" s="113"/>
    </row>
    <row r="92" spans="2:65" s="225" customFormat="1" ht="29.25" customHeight="1">
      <c r="B92" s="221"/>
      <c r="C92" s="222" t="s">
        <v>145</v>
      </c>
      <c r="D92" s="223" t="s">
        <v>58</v>
      </c>
      <c r="E92" s="223" t="s">
        <v>54</v>
      </c>
      <c r="F92" s="223" t="s">
        <v>146</v>
      </c>
      <c r="G92" s="223" t="s">
        <v>147</v>
      </c>
      <c r="H92" s="223" t="s">
        <v>148</v>
      </c>
      <c r="I92" s="223" t="s">
        <v>149</v>
      </c>
      <c r="J92" s="223" t="s">
        <v>131</v>
      </c>
      <c r="K92" s="224" t="s">
        <v>150</v>
      </c>
      <c r="L92" s="221"/>
      <c r="M92" s="147" t="s">
        <v>151</v>
      </c>
      <c r="N92" s="148" t="s">
        <v>43</v>
      </c>
      <c r="O92" s="148" t="s">
        <v>152</v>
      </c>
      <c r="P92" s="148" t="s">
        <v>153</v>
      </c>
      <c r="Q92" s="148" t="s">
        <v>154</v>
      </c>
      <c r="R92" s="148" t="s">
        <v>155</v>
      </c>
      <c r="S92" s="148" t="s">
        <v>156</v>
      </c>
      <c r="T92" s="149" t="s">
        <v>157</v>
      </c>
    </row>
    <row r="93" spans="2:65" s="118" customFormat="1" ht="29.25" customHeight="1">
      <c r="B93" s="113"/>
      <c r="C93" s="151" t="s">
        <v>132</v>
      </c>
      <c r="J93" s="226">
        <f>BK93</f>
        <v>0</v>
      </c>
      <c r="L93" s="113"/>
      <c r="M93" s="150"/>
      <c r="N93" s="142"/>
      <c r="O93" s="142"/>
      <c r="P93" s="227">
        <f>P94+P330</f>
        <v>0</v>
      </c>
      <c r="Q93" s="142"/>
      <c r="R93" s="227">
        <f>R94+R330</f>
        <v>11.553179</v>
      </c>
      <c r="S93" s="142"/>
      <c r="T93" s="228">
        <f>T94+T330</f>
        <v>19.614400000000003</v>
      </c>
      <c r="AT93" s="97" t="s">
        <v>72</v>
      </c>
      <c r="AU93" s="97" t="s">
        <v>133</v>
      </c>
      <c r="BK93" s="229">
        <f>BK94+BK330</f>
        <v>0</v>
      </c>
    </row>
    <row r="94" spans="2:65" s="231" customFormat="1" ht="37.35" customHeight="1">
      <c r="B94" s="230"/>
      <c r="D94" s="232" t="s">
        <v>72</v>
      </c>
      <c r="E94" s="233" t="s">
        <v>158</v>
      </c>
      <c r="F94" s="233" t="s">
        <v>159</v>
      </c>
      <c r="J94" s="234">
        <f>BK94</f>
        <v>0</v>
      </c>
      <c r="L94" s="230"/>
      <c r="M94" s="235"/>
      <c r="N94" s="236"/>
      <c r="O94" s="236"/>
      <c r="P94" s="237">
        <f>P95+P209+P214+P221+P246+P280+P314+P322+P328</f>
        <v>0</v>
      </c>
      <c r="Q94" s="236"/>
      <c r="R94" s="237">
        <f>R95+R209+R214+R221+R246+R280+R314+R322+R328</f>
        <v>11.553179</v>
      </c>
      <c r="S94" s="236"/>
      <c r="T94" s="238">
        <f>T95+T209+T214+T221+T246+T280+T314+T322+T328</f>
        <v>19.614400000000003</v>
      </c>
      <c r="AR94" s="232" t="s">
        <v>77</v>
      </c>
      <c r="AT94" s="239" t="s">
        <v>72</v>
      </c>
      <c r="AU94" s="239" t="s">
        <v>73</v>
      </c>
      <c r="AY94" s="232" t="s">
        <v>160</v>
      </c>
      <c r="BK94" s="240">
        <f>BK95+BK209+BK214+BK221+BK246+BK280+BK314+BK322+BK328</f>
        <v>0</v>
      </c>
    </row>
    <row r="95" spans="2:65" s="231" customFormat="1" ht="19.899999999999999" customHeight="1">
      <c r="B95" s="230"/>
      <c r="D95" s="232" t="s">
        <v>72</v>
      </c>
      <c r="E95" s="241" t="s">
        <v>77</v>
      </c>
      <c r="F95" s="241" t="s">
        <v>161</v>
      </c>
      <c r="J95" s="242">
        <f>BK95</f>
        <v>0</v>
      </c>
      <c r="L95" s="230"/>
      <c r="M95" s="235"/>
      <c r="N95" s="236"/>
      <c r="O95" s="236"/>
      <c r="P95" s="237">
        <f>SUM(P96:P208)</f>
        <v>0</v>
      </c>
      <c r="Q95" s="236"/>
      <c r="R95" s="237">
        <f>SUM(R96:R208)</f>
        <v>0.12382000000000001</v>
      </c>
      <c r="S95" s="236"/>
      <c r="T95" s="238">
        <f>SUM(T96:T208)</f>
        <v>8.8949999999999996</v>
      </c>
      <c r="AR95" s="232" t="s">
        <v>77</v>
      </c>
      <c r="AT95" s="239" t="s">
        <v>72</v>
      </c>
      <c r="AU95" s="239" t="s">
        <v>77</v>
      </c>
      <c r="AY95" s="232" t="s">
        <v>160</v>
      </c>
      <c r="BK95" s="240">
        <f>SUM(BK96:BK208)</f>
        <v>0</v>
      </c>
    </row>
    <row r="96" spans="2:65" s="118" customFormat="1" ht="51" customHeight="1">
      <c r="B96" s="113"/>
      <c r="C96" s="243" t="s">
        <v>77</v>
      </c>
      <c r="D96" s="243" t="s">
        <v>162</v>
      </c>
      <c r="E96" s="244" t="s">
        <v>568</v>
      </c>
      <c r="F96" s="245" t="s">
        <v>569</v>
      </c>
      <c r="G96" s="246" t="s">
        <v>165</v>
      </c>
      <c r="H96" s="247">
        <v>2</v>
      </c>
      <c r="I96" s="8"/>
      <c r="J96" s="248">
        <f>ROUND(I96*H96,2)</f>
        <v>0</v>
      </c>
      <c r="K96" s="245" t="s">
        <v>188</v>
      </c>
      <c r="L96" s="113"/>
      <c r="M96" s="249" t="s">
        <v>5</v>
      </c>
      <c r="N96" s="250" t="s">
        <v>44</v>
      </c>
      <c r="O96" s="114"/>
      <c r="P96" s="251">
        <f>O96*H96</f>
        <v>0</v>
      </c>
      <c r="Q96" s="251">
        <v>0</v>
      </c>
      <c r="R96" s="251">
        <f>Q96*H96</f>
        <v>0</v>
      </c>
      <c r="S96" s="251">
        <v>0.255</v>
      </c>
      <c r="T96" s="252">
        <f>S96*H96</f>
        <v>0.51</v>
      </c>
      <c r="AR96" s="97" t="s">
        <v>167</v>
      </c>
      <c r="AT96" s="97" t="s">
        <v>162</v>
      </c>
      <c r="AU96" s="97" t="s">
        <v>81</v>
      </c>
      <c r="AY96" s="97" t="s">
        <v>160</v>
      </c>
      <c r="BE96" s="253">
        <f>IF(N96="základní",J96,0)</f>
        <v>0</v>
      </c>
      <c r="BF96" s="253">
        <f>IF(N96="snížená",J96,0)</f>
        <v>0</v>
      </c>
      <c r="BG96" s="253">
        <f>IF(N96="zákl. přenesená",J96,0)</f>
        <v>0</v>
      </c>
      <c r="BH96" s="253">
        <f>IF(N96="sníž. přenesená",J96,0)</f>
        <v>0</v>
      </c>
      <c r="BI96" s="253">
        <f>IF(N96="nulová",J96,0)</f>
        <v>0</v>
      </c>
      <c r="BJ96" s="97" t="s">
        <v>77</v>
      </c>
      <c r="BK96" s="253">
        <f>ROUND(I96*H96,2)</f>
        <v>0</v>
      </c>
      <c r="BL96" s="97" t="s">
        <v>167</v>
      </c>
      <c r="BM96" s="97" t="s">
        <v>570</v>
      </c>
    </row>
    <row r="97" spans="2:65" s="118" customFormat="1" ht="27">
      <c r="B97" s="113"/>
      <c r="D97" s="254" t="s">
        <v>169</v>
      </c>
      <c r="F97" s="255" t="s">
        <v>571</v>
      </c>
      <c r="I97" s="6"/>
      <c r="L97" s="113"/>
      <c r="M97" s="256"/>
      <c r="N97" s="114"/>
      <c r="O97" s="114"/>
      <c r="P97" s="114"/>
      <c r="Q97" s="114"/>
      <c r="R97" s="114"/>
      <c r="S97" s="114"/>
      <c r="T97" s="144"/>
      <c r="AT97" s="97" t="s">
        <v>169</v>
      </c>
      <c r="AU97" s="97" t="s">
        <v>81</v>
      </c>
    </row>
    <row r="98" spans="2:65" s="258" customFormat="1">
      <c r="B98" s="257"/>
      <c r="D98" s="254" t="s">
        <v>171</v>
      </c>
      <c r="E98" s="259" t="s">
        <v>5</v>
      </c>
      <c r="F98" s="260" t="s">
        <v>572</v>
      </c>
      <c r="H98" s="259" t="s">
        <v>5</v>
      </c>
      <c r="I98" s="9"/>
      <c r="L98" s="257"/>
      <c r="M98" s="261"/>
      <c r="N98" s="262"/>
      <c r="O98" s="262"/>
      <c r="P98" s="262"/>
      <c r="Q98" s="262"/>
      <c r="R98" s="262"/>
      <c r="S98" s="262"/>
      <c r="T98" s="263"/>
      <c r="AT98" s="259" t="s">
        <v>171</v>
      </c>
      <c r="AU98" s="259" t="s">
        <v>81</v>
      </c>
      <c r="AV98" s="258" t="s">
        <v>77</v>
      </c>
      <c r="AW98" s="258" t="s">
        <v>36</v>
      </c>
      <c r="AX98" s="258" t="s">
        <v>73</v>
      </c>
      <c r="AY98" s="259" t="s">
        <v>160</v>
      </c>
    </row>
    <row r="99" spans="2:65" s="265" customFormat="1">
      <c r="B99" s="264"/>
      <c r="D99" s="254" t="s">
        <v>171</v>
      </c>
      <c r="E99" s="266" t="s">
        <v>5</v>
      </c>
      <c r="F99" s="267" t="s">
        <v>573</v>
      </c>
      <c r="H99" s="268">
        <v>2</v>
      </c>
      <c r="I99" s="10"/>
      <c r="L99" s="264"/>
      <c r="M99" s="269"/>
      <c r="N99" s="270"/>
      <c r="O99" s="270"/>
      <c r="P99" s="270"/>
      <c r="Q99" s="270"/>
      <c r="R99" s="270"/>
      <c r="S99" s="270"/>
      <c r="T99" s="271"/>
      <c r="AT99" s="266" t="s">
        <v>171</v>
      </c>
      <c r="AU99" s="266" t="s">
        <v>81</v>
      </c>
      <c r="AV99" s="265" t="s">
        <v>81</v>
      </c>
      <c r="AW99" s="265" t="s">
        <v>36</v>
      </c>
      <c r="AX99" s="265" t="s">
        <v>77</v>
      </c>
      <c r="AY99" s="266" t="s">
        <v>160</v>
      </c>
    </row>
    <row r="100" spans="2:65" s="118" customFormat="1" ht="38.25" customHeight="1">
      <c r="B100" s="113"/>
      <c r="C100" s="243" t="s">
        <v>81</v>
      </c>
      <c r="D100" s="243" t="s">
        <v>162</v>
      </c>
      <c r="E100" s="244" t="s">
        <v>574</v>
      </c>
      <c r="F100" s="245" t="s">
        <v>575</v>
      </c>
      <c r="G100" s="246" t="s">
        <v>165</v>
      </c>
      <c r="H100" s="247">
        <v>5.75</v>
      </c>
      <c r="I100" s="8"/>
      <c r="J100" s="248">
        <f>ROUND(I100*H100,2)</f>
        <v>0</v>
      </c>
      <c r="K100" s="245" t="s">
        <v>188</v>
      </c>
      <c r="L100" s="113"/>
      <c r="M100" s="249" t="s">
        <v>5</v>
      </c>
      <c r="N100" s="250" t="s">
        <v>44</v>
      </c>
      <c r="O100" s="114"/>
      <c r="P100" s="251">
        <f>O100*H100</f>
        <v>0</v>
      </c>
      <c r="Q100" s="251">
        <v>0</v>
      </c>
      <c r="R100" s="251">
        <f>Q100*H100</f>
        <v>0</v>
      </c>
      <c r="S100" s="251">
        <v>0.26</v>
      </c>
      <c r="T100" s="252">
        <f>S100*H100</f>
        <v>1.4950000000000001</v>
      </c>
      <c r="AR100" s="97" t="s">
        <v>167</v>
      </c>
      <c r="AT100" s="97" t="s">
        <v>162</v>
      </c>
      <c r="AU100" s="97" t="s">
        <v>81</v>
      </c>
      <c r="AY100" s="97" t="s">
        <v>160</v>
      </c>
      <c r="BE100" s="253">
        <f>IF(N100="základní",J100,0)</f>
        <v>0</v>
      </c>
      <c r="BF100" s="253">
        <f>IF(N100="snížená",J100,0)</f>
        <v>0</v>
      </c>
      <c r="BG100" s="253">
        <f>IF(N100="zákl. přenesená",J100,0)</f>
        <v>0</v>
      </c>
      <c r="BH100" s="253">
        <f>IF(N100="sníž. přenesená",J100,0)</f>
        <v>0</v>
      </c>
      <c r="BI100" s="253">
        <f>IF(N100="nulová",J100,0)</f>
        <v>0</v>
      </c>
      <c r="BJ100" s="97" t="s">
        <v>77</v>
      </c>
      <c r="BK100" s="253">
        <f>ROUND(I100*H100,2)</f>
        <v>0</v>
      </c>
      <c r="BL100" s="97" t="s">
        <v>167</v>
      </c>
      <c r="BM100" s="97" t="s">
        <v>576</v>
      </c>
    </row>
    <row r="101" spans="2:65" s="265" customFormat="1">
      <c r="B101" s="264"/>
      <c r="D101" s="254" t="s">
        <v>171</v>
      </c>
      <c r="E101" s="266" t="s">
        <v>5</v>
      </c>
      <c r="F101" s="267" t="s">
        <v>577</v>
      </c>
      <c r="H101" s="268">
        <v>3.75</v>
      </c>
      <c r="I101" s="10"/>
      <c r="L101" s="264"/>
      <c r="M101" s="269"/>
      <c r="N101" s="270"/>
      <c r="O101" s="270"/>
      <c r="P101" s="270"/>
      <c r="Q101" s="270"/>
      <c r="R101" s="270"/>
      <c r="S101" s="270"/>
      <c r="T101" s="271"/>
      <c r="AT101" s="266" t="s">
        <v>171</v>
      </c>
      <c r="AU101" s="266" t="s">
        <v>81</v>
      </c>
      <c r="AV101" s="265" t="s">
        <v>81</v>
      </c>
      <c r="AW101" s="265" t="s">
        <v>36</v>
      </c>
      <c r="AX101" s="265" t="s">
        <v>73</v>
      </c>
      <c r="AY101" s="266" t="s">
        <v>160</v>
      </c>
    </row>
    <row r="102" spans="2:65" s="265" customFormat="1">
      <c r="B102" s="264"/>
      <c r="D102" s="254" t="s">
        <v>171</v>
      </c>
      <c r="E102" s="266" t="s">
        <v>5</v>
      </c>
      <c r="F102" s="267" t="s">
        <v>573</v>
      </c>
      <c r="H102" s="268">
        <v>2</v>
      </c>
      <c r="I102" s="10"/>
      <c r="L102" s="264"/>
      <c r="M102" s="269"/>
      <c r="N102" s="270"/>
      <c r="O102" s="270"/>
      <c r="P102" s="270"/>
      <c r="Q102" s="270"/>
      <c r="R102" s="270"/>
      <c r="S102" s="270"/>
      <c r="T102" s="271"/>
      <c r="AT102" s="266" t="s">
        <v>171</v>
      </c>
      <c r="AU102" s="266" t="s">
        <v>81</v>
      </c>
      <c r="AV102" s="265" t="s">
        <v>81</v>
      </c>
      <c r="AW102" s="265" t="s">
        <v>36</v>
      </c>
      <c r="AX102" s="265" t="s">
        <v>73</v>
      </c>
      <c r="AY102" s="266" t="s">
        <v>160</v>
      </c>
    </row>
    <row r="103" spans="2:65" s="273" customFormat="1">
      <c r="B103" s="272"/>
      <c r="D103" s="254" t="s">
        <v>171</v>
      </c>
      <c r="E103" s="274" t="s">
        <v>5</v>
      </c>
      <c r="F103" s="275" t="s">
        <v>176</v>
      </c>
      <c r="H103" s="276">
        <v>5.75</v>
      </c>
      <c r="I103" s="11"/>
      <c r="L103" s="272"/>
      <c r="M103" s="277"/>
      <c r="N103" s="278"/>
      <c r="O103" s="278"/>
      <c r="P103" s="278"/>
      <c r="Q103" s="278"/>
      <c r="R103" s="278"/>
      <c r="S103" s="278"/>
      <c r="T103" s="279"/>
      <c r="AT103" s="274" t="s">
        <v>171</v>
      </c>
      <c r="AU103" s="274" t="s">
        <v>81</v>
      </c>
      <c r="AV103" s="273" t="s">
        <v>167</v>
      </c>
      <c r="AW103" s="273" t="s">
        <v>36</v>
      </c>
      <c r="AX103" s="273" t="s">
        <v>77</v>
      </c>
      <c r="AY103" s="274" t="s">
        <v>160</v>
      </c>
    </row>
    <row r="104" spans="2:65" s="118" customFormat="1" ht="51" customHeight="1">
      <c r="B104" s="113"/>
      <c r="C104" s="243" t="s">
        <v>184</v>
      </c>
      <c r="D104" s="243" t="s">
        <v>162</v>
      </c>
      <c r="E104" s="244" t="s">
        <v>163</v>
      </c>
      <c r="F104" s="245" t="s">
        <v>164</v>
      </c>
      <c r="G104" s="246" t="s">
        <v>165</v>
      </c>
      <c r="H104" s="247">
        <v>7.75</v>
      </c>
      <c r="I104" s="8"/>
      <c r="J104" s="248">
        <f>ROUND(I104*H104,2)</f>
        <v>0</v>
      </c>
      <c r="K104" s="245" t="s">
        <v>166</v>
      </c>
      <c r="L104" s="113"/>
      <c r="M104" s="249" t="s">
        <v>5</v>
      </c>
      <c r="N104" s="250" t="s">
        <v>44</v>
      </c>
      <c r="O104" s="114"/>
      <c r="P104" s="251">
        <f>O104*H104</f>
        <v>0</v>
      </c>
      <c r="Q104" s="251">
        <v>0</v>
      </c>
      <c r="R104" s="251">
        <f>Q104*H104</f>
        <v>0</v>
      </c>
      <c r="S104" s="251">
        <v>0.44</v>
      </c>
      <c r="T104" s="252">
        <f>S104*H104</f>
        <v>3.41</v>
      </c>
      <c r="AR104" s="97" t="s">
        <v>167</v>
      </c>
      <c r="AT104" s="97" t="s">
        <v>162</v>
      </c>
      <c r="AU104" s="97" t="s">
        <v>81</v>
      </c>
      <c r="AY104" s="97" t="s">
        <v>160</v>
      </c>
      <c r="BE104" s="253">
        <f>IF(N104="základní",J104,0)</f>
        <v>0</v>
      </c>
      <c r="BF104" s="253">
        <f>IF(N104="snížená",J104,0)</f>
        <v>0</v>
      </c>
      <c r="BG104" s="253">
        <f>IF(N104="zákl. přenesená",J104,0)</f>
        <v>0</v>
      </c>
      <c r="BH104" s="253">
        <f>IF(N104="sníž. přenesená",J104,0)</f>
        <v>0</v>
      </c>
      <c r="BI104" s="253">
        <f>IF(N104="nulová",J104,0)</f>
        <v>0</v>
      </c>
      <c r="BJ104" s="97" t="s">
        <v>77</v>
      </c>
      <c r="BK104" s="253">
        <f>ROUND(I104*H104,2)</f>
        <v>0</v>
      </c>
      <c r="BL104" s="97" t="s">
        <v>167</v>
      </c>
      <c r="BM104" s="97" t="s">
        <v>578</v>
      </c>
    </row>
    <row r="105" spans="2:65" s="118" customFormat="1" ht="27">
      <c r="B105" s="113"/>
      <c r="D105" s="254" t="s">
        <v>169</v>
      </c>
      <c r="F105" s="255" t="s">
        <v>170</v>
      </c>
      <c r="I105" s="6"/>
      <c r="L105" s="113"/>
      <c r="M105" s="256"/>
      <c r="N105" s="114"/>
      <c r="O105" s="114"/>
      <c r="P105" s="114"/>
      <c r="Q105" s="114"/>
      <c r="R105" s="114"/>
      <c r="S105" s="114"/>
      <c r="T105" s="144"/>
      <c r="AT105" s="97" t="s">
        <v>169</v>
      </c>
      <c r="AU105" s="97" t="s">
        <v>81</v>
      </c>
    </row>
    <row r="106" spans="2:65" s="265" customFormat="1">
      <c r="B106" s="264"/>
      <c r="D106" s="254" t="s">
        <v>171</v>
      </c>
      <c r="E106" s="266" t="s">
        <v>5</v>
      </c>
      <c r="F106" s="267" t="s">
        <v>577</v>
      </c>
      <c r="H106" s="268">
        <v>3.75</v>
      </c>
      <c r="I106" s="10"/>
      <c r="L106" s="264"/>
      <c r="M106" s="269"/>
      <c r="N106" s="270"/>
      <c r="O106" s="270"/>
      <c r="P106" s="270"/>
      <c r="Q106" s="270"/>
      <c r="R106" s="270"/>
      <c r="S106" s="270"/>
      <c r="T106" s="271"/>
      <c r="AT106" s="266" t="s">
        <v>171</v>
      </c>
      <c r="AU106" s="266" t="s">
        <v>81</v>
      </c>
      <c r="AV106" s="265" t="s">
        <v>81</v>
      </c>
      <c r="AW106" s="265" t="s">
        <v>36</v>
      </c>
      <c r="AX106" s="265" t="s">
        <v>73</v>
      </c>
      <c r="AY106" s="266" t="s">
        <v>160</v>
      </c>
    </row>
    <row r="107" spans="2:65" s="265" customFormat="1">
      <c r="B107" s="264"/>
      <c r="D107" s="254" t="s">
        <v>171</v>
      </c>
      <c r="E107" s="266" t="s">
        <v>5</v>
      </c>
      <c r="F107" s="267" t="s">
        <v>579</v>
      </c>
      <c r="H107" s="268">
        <v>4</v>
      </c>
      <c r="I107" s="10"/>
      <c r="L107" s="264"/>
      <c r="M107" s="269"/>
      <c r="N107" s="270"/>
      <c r="O107" s="270"/>
      <c r="P107" s="270"/>
      <c r="Q107" s="270"/>
      <c r="R107" s="270"/>
      <c r="S107" s="270"/>
      <c r="T107" s="271"/>
      <c r="AT107" s="266" t="s">
        <v>171</v>
      </c>
      <c r="AU107" s="266" t="s">
        <v>81</v>
      </c>
      <c r="AV107" s="265" t="s">
        <v>81</v>
      </c>
      <c r="AW107" s="265" t="s">
        <v>36</v>
      </c>
      <c r="AX107" s="265" t="s">
        <v>73</v>
      </c>
      <c r="AY107" s="266" t="s">
        <v>160</v>
      </c>
    </row>
    <row r="108" spans="2:65" s="273" customFormat="1">
      <c r="B108" s="272"/>
      <c r="D108" s="254" t="s">
        <v>171</v>
      </c>
      <c r="E108" s="274" t="s">
        <v>5</v>
      </c>
      <c r="F108" s="275" t="s">
        <v>176</v>
      </c>
      <c r="H108" s="276">
        <v>7.75</v>
      </c>
      <c r="I108" s="11"/>
      <c r="L108" s="272"/>
      <c r="M108" s="277"/>
      <c r="N108" s="278"/>
      <c r="O108" s="278"/>
      <c r="P108" s="278"/>
      <c r="Q108" s="278"/>
      <c r="R108" s="278"/>
      <c r="S108" s="278"/>
      <c r="T108" s="279"/>
      <c r="AT108" s="274" t="s">
        <v>171</v>
      </c>
      <c r="AU108" s="274" t="s">
        <v>81</v>
      </c>
      <c r="AV108" s="273" t="s">
        <v>167</v>
      </c>
      <c r="AW108" s="273" t="s">
        <v>36</v>
      </c>
      <c r="AX108" s="273" t="s">
        <v>77</v>
      </c>
      <c r="AY108" s="274" t="s">
        <v>160</v>
      </c>
    </row>
    <row r="109" spans="2:65" s="118" customFormat="1" ht="38.25" customHeight="1">
      <c r="B109" s="113"/>
      <c r="C109" s="243" t="s">
        <v>167</v>
      </c>
      <c r="D109" s="243" t="s">
        <v>162</v>
      </c>
      <c r="E109" s="244" t="s">
        <v>185</v>
      </c>
      <c r="F109" s="245" t="s">
        <v>186</v>
      </c>
      <c r="G109" s="246" t="s">
        <v>187</v>
      </c>
      <c r="H109" s="247">
        <v>12</v>
      </c>
      <c r="I109" s="8"/>
      <c r="J109" s="248">
        <f>ROUND(I109*H109,2)</f>
        <v>0</v>
      </c>
      <c r="K109" s="245" t="s">
        <v>188</v>
      </c>
      <c r="L109" s="113"/>
      <c r="M109" s="249" t="s">
        <v>5</v>
      </c>
      <c r="N109" s="250" t="s">
        <v>44</v>
      </c>
      <c r="O109" s="114"/>
      <c r="P109" s="251">
        <f>O109*H109</f>
        <v>0</v>
      </c>
      <c r="Q109" s="251">
        <v>0</v>
      </c>
      <c r="R109" s="251">
        <f>Q109*H109</f>
        <v>0</v>
      </c>
      <c r="S109" s="251">
        <v>0.28999999999999998</v>
      </c>
      <c r="T109" s="252">
        <f>S109*H109</f>
        <v>3.4799999999999995</v>
      </c>
      <c r="AR109" s="97" t="s">
        <v>167</v>
      </c>
      <c r="AT109" s="97" t="s">
        <v>162</v>
      </c>
      <c r="AU109" s="97" t="s">
        <v>81</v>
      </c>
      <c r="AY109" s="97" t="s">
        <v>160</v>
      </c>
      <c r="BE109" s="253">
        <f>IF(N109="základní",J109,0)</f>
        <v>0</v>
      </c>
      <c r="BF109" s="253">
        <f>IF(N109="snížená",J109,0)</f>
        <v>0</v>
      </c>
      <c r="BG109" s="253">
        <f>IF(N109="zákl. přenesená",J109,0)</f>
        <v>0</v>
      </c>
      <c r="BH109" s="253">
        <f>IF(N109="sníž. přenesená",J109,0)</f>
        <v>0</v>
      </c>
      <c r="BI109" s="253">
        <f>IF(N109="nulová",J109,0)</f>
        <v>0</v>
      </c>
      <c r="BJ109" s="97" t="s">
        <v>77</v>
      </c>
      <c r="BK109" s="253">
        <f>ROUND(I109*H109,2)</f>
        <v>0</v>
      </c>
      <c r="BL109" s="97" t="s">
        <v>167</v>
      </c>
      <c r="BM109" s="97" t="s">
        <v>580</v>
      </c>
    </row>
    <row r="110" spans="2:65" s="265" customFormat="1">
      <c r="B110" s="264"/>
      <c r="D110" s="254" t="s">
        <v>171</v>
      </c>
      <c r="E110" s="266" t="s">
        <v>5</v>
      </c>
      <c r="F110" s="267" t="s">
        <v>581</v>
      </c>
      <c r="H110" s="268">
        <v>12</v>
      </c>
      <c r="I110" s="10"/>
      <c r="L110" s="264"/>
      <c r="M110" s="269"/>
      <c r="N110" s="270"/>
      <c r="O110" s="270"/>
      <c r="P110" s="270"/>
      <c r="Q110" s="270"/>
      <c r="R110" s="270"/>
      <c r="S110" s="270"/>
      <c r="T110" s="271"/>
      <c r="AT110" s="266" t="s">
        <v>171</v>
      </c>
      <c r="AU110" s="266" t="s">
        <v>81</v>
      </c>
      <c r="AV110" s="265" t="s">
        <v>81</v>
      </c>
      <c r="AW110" s="265" t="s">
        <v>36</v>
      </c>
      <c r="AX110" s="265" t="s">
        <v>77</v>
      </c>
      <c r="AY110" s="266" t="s">
        <v>160</v>
      </c>
    </row>
    <row r="111" spans="2:65" s="118" customFormat="1" ht="25.5" customHeight="1">
      <c r="B111" s="113"/>
      <c r="C111" s="243" t="s">
        <v>104</v>
      </c>
      <c r="D111" s="243" t="s">
        <v>162</v>
      </c>
      <c r="E111" s="244" t="s">
        <v>191</v>
      </c>
      <c r="F111" s="245" t="s">
        <v>192</v>
      </c>
      <c r="G111" s="246" t="s">
        <v>193</v>
      </c>
      <c r="H111" s="247">
        <v>20</v>
      </c>
      <c r="I111" s="8"/>
      <c r="J111" s="248">
        <f>ROUND(I111*H111,2)</f>
        <v>0</v>
      </c>
      <c r="K111" s="245" t="s">
        <v>166</v>
      </c>
      <c r="L111" s="113"/>
      <c r="M111" s="249" t="s">
        <v>5</v>
      </c>
      <c r="N111" s="250" t="s">
        <v>44</v>
      </c>
      <c r="O111" s="114"/>
      <c r="P111" s="251">
        <f>O111*H111</f>
        <v>0</v>
      </c>
      <c r="Q111" s="251">
        <v>0</v>
      </c>
      <c r="R111" s="251">
        <f>Q111*H111</f>
        <v>0</v>
      </c>
      <c r="S111" s="251">
        <v>0</v>
      </c>
      <c r="T111" s="252">
        <f>S111*H111</f>
        <v>0</v>
      </c>
      <c r="AR111" s="97" t="s">
        <v>167</v>
      </c>
      <c r="AT111" s="97" t="s">
        <v>162</v>
      </c>
      <c r="AU111" s="97" t="s">
        <v>81</v>
      </c>
      <c r="AY111" s="97" t="s">
        <v>160</v>
      </c>
      <c r="BE111" s="253">
        <f>IF(N111="základní",J111,0)</f>
        <v>0</v>
      </c>
      <c r="BF111" s="253">
        <f>IF(N111="snížená",J111,0)</f>
        <v>0</v>
      </c>
      <c r="BG111" s="253">
        <f>IF(N111="zákl. přenesená",J111,0)</f>
        <v>0</v>
      </c>
      <c r="BH111" s="253">
        <f>IF(N111="sníž. přenesená",J111,0)</f>
        <v>0</v>
      </c>
      <c r="BI111" s="253">
        <f>IF(N111="nulová",J111,0)</f>
        <v>0</v>
      </c>
      <c r="BJ111" s="97" t="s">
        <v>77</v>
      </c>
      <c r="BK111" s="253">
        <f>ROUND(I111*H111,2)</f>
        <v>0</v>
      </c>
      <c r="BL111" s="97" t="s">
        <v>167</v>
      </c>
      <c r="BM111" s="97" t="s">
        <v>582</v>
      </c>
    </row>
    <row r="112" spans="2:65" s="118" customFormat="1" ht="27">
      <c r="B112" s="113"/>
      <c r="D112" s="254" t="s">
        <v>169</v>
      </c>
      <c r="F112" s="255" t="s">
        <v>195</v>
      </c>
      <c r="I112" s="6"/>
      <c r="L112" s="113"/>
      <c r="M112" s="256"/>
      <c r="N112" s="114"/>
      <c r="O112" s="114"/>
      <c r="P112" s="114"/>
      <c r="Q112" s="114"/>
      <c r="R112" s="114"/>
      <c r="S112" s="114"/>
      <c r="T112" s="144"/>
      <c r="AT112" s="97" t="s">
        <v>169</v>
      </c>
      <c r="AU112" s="97" t="s">
        <v>81</v>
      </c>
    </row>
    <row r="113" spans="2:65" s="265" customFormat="1">
      <c r="B113" s="264"/>
      <c r="D113" s="254" t="s">
        <v>171</v>
      </c>
      <c r="E113" s="266" t="s">
        <v>5</v>
      </c>
      <c r="F113" s="267" t="s">
        <v>583</v>
      </c>
      <c r="H113" s="268">
        <v>20</v>
      </c>
      <c r="I113" s="10"/>
      <c r="L113" s="264"/>
      <c r="M113" s="269"/>
      <c r="N113" s="270"/>
      <c r="O113" s="270"/>
      <c r="P113" s="270"/>
      <c r="Q113" s="270"/>
      <c r="R113" s="270"/>
      <c r="S113" s="270"/>
      <c r="T113" s="271"/>
      <c r="AT113" s="266" t="s">
        <v>171</v>
      </c>
      <c r="AU113" s="266" t="s">
        <v>81</v>
      </c>
      <c r="AV113" s="265" t="s">
        <v>81</v>
      </c>
      <c r="AW113" s="265" t="s">
        <v>36</v>
      </c>
      <c r="AX113" s="265" t="s">
        <v>77</v>
      </c>
      <c r="AY113" s="266" t="s">
        <v>160</v>
      </c>
    </row>
    <row r="114" spans="2:65" s="118" customFormat="1" ht="38.25" customHeight="1">
      <c r="B114" s="113"/>
      <c r="C114" s="243" t="s">
        <v>202</v>
      </c>
      <c r="D114" s="243" t="s">
        <v>162</v>
      </c>
      <c r="E114" s="244" t="s">
        <v>208</v>
      </c>
      <c r="F114" s="245" t="s">
        <v>209</v>
      </c>
      <c r="G114" s="246" t="s">
        <v>210</v>
      </c>
      <c r="H114" s="247">
        <v>2.2000000000000002</v>
      </c>
      <c r="I114" s="8"/>
      <c r="J114" s="248">
        <f>ROUND(I114*H114,2)</f>
        <v>0</v>
      </c>
      <c r="K114" s="245" t="s">
        <v>188</v>
      </c>
      <c r="L114" s="113"/>
      <c r="M114" s="249" t="s">
        <v>5</v>
      </c>
      <c r="N114" s="250" t="s">
        <v>44</v>
      </c>
      <c r="O114" s="114"/>
      <c r="P114" s="251">
        <f>O114*H114</f>
        <v>0</v>
      </c>
      <c r="Q114" s="251">
        <v>0</v>
      </c>
      <c r="R114" s="251">
        <f>Q114*H114</f>
        <v>0</v>
      </c>
      <c r="S114" s="251">
        <v>0</v>
      </c>
      <c r="T114" s="252">
        <f>S114*H114</f>
        <v>0</v>
      </c>
      <c r="AR114" s="97" t="s">
        <v>167</v>
      </c>
      <c r="AT114" s="97" t="s">
        <v>162</v>
      </c>
      <c r="AU114" s="97" t="s">
        <v>81</v>
      </c>
      <c r="AY114" s="97" t="s">
        <v>160</v>
      </c>
      <c r="BE114" s="253">
        <f>IF(N114="základní",J114,0)</f>
        <v>0</v>
      </c>
      <c r="BF114" s="253">
        <f>IF(N114="snížená",J114,0)</f>
        <v>0</v>
      </c>
      <c r="BG114" s="253">
        <f>IF(N114="zákl. přenesená",J114,0)</f>
        <v>0</v>
      </c>
      <c r="BH114" s="253">
        <f>IF(N114="sníž. přenesená",J114,0)</f>
        <v>0</v>
      </c>
      <c r="BI114" s="253">
        <f>IF(N114="nulová",J114,0)</f>
        <v>0</v>
      </c>
      <c r="BJ114" s="97" t="s">
        <v>77</v>
      </c>
      <c r="BK114" s="253">
        <f>ROUND(I114*H114,2)</f>
        <v>0</v>
      </c>
      <c r="BL114" s="97" t="s">
        <v>167</v>
      </c>
      <c r="BM114" s="97" t="s">
        <v>584</v>
      </c>
    </row>
    <row r="115" spans="2:65" s="265" customFormat="1">
      <c r="B115" s="264"/>
      <c r="D115" s="254" t="s">
        <v>171</v>
      </c>
      <c r="E115" s="266" t="s">
        <v>5</v>
      </c>
      <c r="F115" s="267" t="s">
        <v>585</v>
      </c>
      <c r="H115" s="268">
        <v>1</v>
      </c>
      <c r="I115" s="10"/>
      <c r="L115" s="264"/>
      <c r="M115" s="269"/>
      <c r="N115" s="270"/>
      <c r="O115" s="270"/>
      <c r="P115" s="270"/>
      <c r="Q115" s="270"/>
      <c r="R115" s="270"/>
      <c r="S115" s="270"/>
      <c r="T115" s="271"/>
      <c r="AT115" s="266" t="s">
        <v>171</v>
      </c>
      <c r="AU115" s="266" t="s">
        <v>81</v>
      </c>
      <c r="AV115" s="265" t="s">
        <v>81</v>
      </c>
      <c r="AW115" s="265" t="s">
        <v>36</v>
      </c>
      <c r="AX115" s="265" t="s">
        <v>73</v>
      </c>
      <c r="AY115" s="266" t="s">
        <v>160</v>
      </c>
    </row>
    <row r="116" spans="2:65" s="265" customFormat="1">
      <c r="B116" s="264"/>
      <c r="D116" s="254" t="s">
        <v>171</v>
      </c>
      <c r="E116" s="266" t="s">
        <v>5</v>
      </c>
      <c r="F116" s="267" t="s">
        <v>586</v>
      </c>
      <c r="H116" s="268">
        <v>0.6</v>
      </c>
      <c r="I116" s="10"/>
      <c r="L116" s="264"/>
      <c r="M116" s="269"/>
      <c r="N116" s="270"/>
      <c r="O116" s="270"/>
      <c r="P116" s="270"/>
      <c r="Q116" s="270"/>
      <c r="R116" s="270"/>
      <c r="S116" s="270"/>
      <c r="T116" s="271"/>
      <c r="AT116" s="266" t="s">
        <v>171</v>
      </c>
      <c r="AU116" s="266" t="s">
        <v>81</v>
      </c>
      <c r="AV116" s="265" t="s">
        <v>81</v>
      </c>
      <c r="AW116" s="265" t="s">
        <v>36</v>
      </c>
      <c r="AX116" s="265" t="s">
        <v>73</v>
      </c>
      <c r="AY116" s="266" t="s">
        <v>160</v>
      </c>
    </row>
    <row r="117" spans="2:65" s="265" customFormat="1">
      <c r="B117" s="264"/>
      <c r="D117" s="254" t="s">
        <v>171</v>
      </c>
      <c r="E117" s="266" t="s">
        <v>5</v>
      </c>
      <c r="F117" s="267" t="s">
        <v>586</v>
      </c>
      <c r="H117" s="268">
        <v>0.6</v>
      </c>
      <c r="I117" s="10"/>
      <c r="L117" s="264"/>
      <c r="M117" s="269"/>
      <c r="N117" s="270"/>
      <c r="O117" s="270"/>
      <c r="P117" s="270"/>
      <c r="Q117" s="270"/>
      <c r="R117" s="270"/>
      <c r="S117" s="270"/>
      <c r="T117" s="271"/>
      <c r="AT117" s="266" t="s">
        <v>171</v>
      </c>
      <c r="AU117" s="266" t="s">
        <v>81</v>
      </c>
      <c r="AV117" s="265" t="s">
        <v>81</v>
      </c>
      <c r="AW117" s="265" t="s">
        <v>36</v>
      </c>
      <c r="AX117" s="265" t="s">
        <v>73</v>
      </c>
      <c r="AY117" s="266" t="s">
        <v>160</v>
      </c>
    </row>
    <row r="118" spans="2:65" s="273" customFormat="1">
      <c r="B118" s="272"/>
      <c r="D118" s="254" t="s">
        <v>171</v>
      </c>
      <c r="E118" s="274" t="s">
        <v>5</v>
      </c>
      <c r="F118" s="275" t="s">
        <v>176</v>
      </c>
      <c r="H118" s="276">
        <v>2.2000000000000002</v>
      </c>
      <c r="I118" s="11"/>
      <c r="L118" s="272"/>
      <c r="M118" s="277"/>
      <c r="N118" s="278"/>
      <c r="O118" s="278"/>
      <c r="P118" s="278"/>
      <c r="Q118" s="278"/>
      <c r="R118" s="278"/>
      <c r="S118" s="278"/>
      <c r="T118" s="279"/>
      <c r="AT118" s="274" t="s">
        <v>171</v>
      </c>
      <c r="AU118" s="274" t="s">
        <v>81</v>
      </c>
      <c r="AV118" s="273" t="s">
        <v>167</v>
      </c>
      <c r="AW118" s="273" t="s">
        <v>36</v>
      </c>
      <c r="AX118" s="273" t="s">
        <v>77</v>
      </c>
      <c r="AY118" s="274" t="s">
        <v>160</v>
      </c>
    </row>
    <row r="119" spans="2:65" s="118" customFormat="1" ht="38.25" customHeight="1">
      <c r="B119" s="113"/>
      <c r="C119" s="243" t="s">
        <v>207</v>
      </c>
      <c r="D119" s="243" t="s">
        <v>162</v>
      </c>
      <c r="E119" s="244" t="s">
        <v>219</v>
      </c>
      <c r="F119" s="245" t="s">
        <v>220</v>
      </c>
      <c r="G119" s="246" t="s">
        <v>210</v>
      </c>
      <c r="H119" s="247">
        <v>8.5350000000000001</v>
      </c>
      <c r="I119" s="8"/>
      <c r="J119" s="248">
        <f>ROUND(I119*H119,2)</f>
        <v>0</v>
      </c>
      <c r="K119" s="245" t="s">
        <v>188</v>
      </c>
      <c r="L119" s="113"/>
      <c r="M119" s="249" t="s">
        <v>5</v>
      </c>
      <c r="N119" s="250" t="s">
        <v>44</v>
      </c>
      <c r="O119" s="114"/>
      <c r="P119" s="251">
        <f>O119*H119</f>
        <v>0</v>
      </c>
      <c r="Q119" s="251">
        <v>0</v>
      </c>
      <c r="R119" s="251">
        <f>Q119*H119</f>
        <v>0</v>
      </c>
      <c r="S119" s="251">
        <v>0</v>
      </c>
      <c r="T119" s="252">
        <f>S119*H119</f>
        <v>0</v>
      </c>
      <c r="AR119" s="97" t="s">
        <v>167</v>
      </c>
      <c r="AT119" s="97" t="s">
        <v>162</v>
      </c>
      <c r="AU119" s="97" t="s">
        <v>81</v>
      </c>
      <c r="AY119" s="97" t="s">
        <v>160</v>
      </c>
      <c r="BE119" s="253">
        <f>IF(N119="základní",J119,0)</f>
        <v>0</v>
      </c>
      <c r="BF119" s="253">
        <f>IF(N119="snížená",J119,0)</f>
        <v>0</v>
      </c>
      <c r="BG119" s="253">
        <f>IF(N119="zákl. přenesená",J119,0)</f>
        <v>0</v>
      </c>
      <c r="BH119" s="253">
        <f>IF(N119="sníž. přenesená",J119,0)</f>
        <v>0</v>
      </c>
      <c r="BI119" s="253">
        <f>IF(N119="nulová",J119,0)</f>
        <v>0</v>
      </c>
      <c r="BJ119" s="97" t="s">
        <v>77</v>
      </c>
      <c r="BK119" s="253">
        <f>ROUND(I119*H119,2)</f>
        <v>0</v>
      </c>
      <c r="BL119" s="97" t="s">
        <v>167</v>
      </c>
      <c r="BM119" s="97" t="s">
        <v>587</v>
      </c>
    </row>
    <row r="120" spans="2:65" s="258" customFormat="1">
      <c r="B120" s="257"/>
      <c r="D120" s="254" t="s">
        <v>171</v>
      </c>
      <c r="E120" s="259" t="s">
        <v>5</v>
      </c>
      <c r="F120" s="260" t="s">
        <v>172</v>
      </c>
      <c r="H120" s="259" t="s">
        <v>5</v>
      </c>
      <c r="I120" s="9"/>
      <c r="L120" s="257"/>
      <c r="M120" s="261"/>
      <c r="N120" s="262"/>
      <c r="O120" s="262"/>
      <c r="P120" s="262"/>
      <c r="Q120" s="262"/>
      <c r="R120" s="262"/>
      <c r="S120" s="262"/>
      <c r="T120" s="263"/>
      <c r="AT120" s="259" t="s">
        <v>171</v>
      </c>
      <c r="AU120" s="259" t="s">
        <v>81</v>
      </c>
      <c r="AV120" s="258" t="s">
        <v>77</v>
      </c>
      <c r="AW120" s="258" t="s">
        <v>36</v>
      </c>
      <c r="AX120" s="258" t="s">
        <v>73</v>
      </c>
      <c r="AY120" s="259" t="s">
        <v>160</v>
      </c>
    </row>
    <row r="121" spans="2:65" s="265" customFormat="1">
      <c r="B121" s="264"/>
      <c r="D121" s="254" t="s">
        <v>171</v>
      </c>
      <c r="E121" s="266" t="s">
        <v>5</v>
      </c>
      <c r="F121" s="267" t="s">
        <v>588</v>
      </c>
      <c r="H121" s="268">
        <v>2.25</v>
      </c>
      <c r="I121" s="10"/>
      <c r="L121" s="264"/>
      <c r="M121" s="269"/>
      <c r="N121" s="270"/>
      <c r="O121" s="270"/>
      <c r="P121" s="270"/>
      <c r="Q121" s="270"/>
      <c r="R121" s="270"/>
      <c r="S121" s="270"/>
      <c r="T121" s="271"/>
      <c r="AT121" s="266" t="s">
        <v>171</v>
      </c>
      <c r="AU121" s="266" t="s">
        <v>81</v>
      </c>
      <c r="AV121" s="265" t="s">
        <v>81</v>
      </c>
      <c r="AW121" s="265" t="s">
        <v>36</v>
      </c>
      <c r="AX121" s="265" t="s">
        <v>73</v>
      </c>
      <c r="AY121" s="266" t="s">
        <v>160</v>
      </c>
    </row>
    <row r="122" spans="2:65" s="265" customFormat="1">
      <c r="B122" s="264"/>
      <c r="D122" s="254" t="s">
        <v>171</v>
      </c>
      <c r="E122" s="266" t="s">
        <v>5</v>
      </c>
      <c r="F122" s="267" t="s">
        <v>589</v>
      </c>
      <c r="H122" s="268">
        <v>-0.67900000000000005</v>
      </c>
      <c r="I122" s="10"/>
      <c r="L122" s="264"/>
      <c r="M122" s="269"/>
      <c r="N122" s="270"/>
      <c r="O122" s="270"/>
      <c r="P122" s="270"/>
      <c r="Q122" s="270"/>
      <c r="R122" s="270"/>
      <c r="S122" s="270"/>
      <c r="T122" s="271"/>
      <c r="AT122" s="266" t="s">
        <v>171</v>
      </c>
      <c r="AU122" s="266" t="s">
        <v>81</v>
      </c>
      <c r="AV122" s="265" t="s">
        <v>81</v>
      </c>
      <c r="AW122" s="265" t="s">
        <v>36</v>
      </c>
      <c r="AX122" s="265" t="s">
        <v>73</v>
      </c>
      <c r="AY122" s="266" t="s">
        <v>160</v>
      </c>
    </row>
    <row r="123" spans="2:65" s="265" customFormat="1">
      <c r="B123" s="264"/>
      <c r="D123" s="254" t="s">
        <v>171</v>
      </c>
      <c r="E123" s="266" t="s">
        <v>5</v>
      </c>
      <c r="F123" s="267" t="s">
        <v>590</v>
      </c>
      <c r="H123" s="268">
        <v>9</v>
      </c>
      <c r="I123" s="10"/>
      <c r="L123" s="264"/>
      <c r="M123" s="269"/>
      <c r="N123" s="270"/>
      <c r="O123" s="270"/>
      <c r="P123" s="270"/>
      <c r="Q123" s="270"/>
      <c r="R123" s="270"/>
      <c r="S123" s="270"/>
      <c r="T123" s="271"/>
      <c r="AT123" s="266" t="s">
        <v>171</v>
      </c>
      <c r="AU123" s="266" t="s">
        <v>81</v>
      </c>
      <c r="AV123" s="265" t="s">
        <v>81</v>
      </c>
      <c r="AW123" s="265" t="s">
        <v>36</v>
      </c>
      <c r="AX123" s="265" t="s">
        <v>73</v>
      </c>
      <c r="AY123" s="266" t="s">
        <v>160</v>
      </c>
    </row>
    <row r="124" spans="2:65" s="265" customFormat="1">
      <c r="B124" s="264"/>
      <c r="D124" s="254" t="s">
        <v>171</v>
      </c>
      <c r="E124" s="266" t="s">
        <v>5</v>
      </c>
      <c r="F124" s="267" t="s">
        <v>591</v>
      </c>
      <c r="H124" s="268">
        <v>-2.036</v>
      </c>
      <c r="I124" s="10"/>
      <c r="L124" s="264"/>
      <c r="M124" s="269"/>
      <c r="N124" s="270"/>
      <c r="O124" s="270"/>
      <c r="P124" s="270"/>
      <c r="Q124" s="270"/>
      <c r="R124" s="270"/>
      <c r="S124" s="270"/>
      <c r="T124" s="271"/>
      <c r="AT124" s="266" t="s">
        <v>171</v>
      </c>
      <c r="AU124" s="266" t="s">
        <v>81</v>
      </c>
      <c r="AV124" s="265" t="s">
        <v>81</v>
      </c>
      <c r="AW124" s="265" t="s">
        <v>36</v>
      </c>
      <c r="AX124" s="265" t="s">
        <v>73</v>
      </c>
      <c r="AY124" s="266" t="s">
        <v>160</v>
      </c>
    </row>
    <row r="125" spans="2:65" s="273" customFormat="1">
      <c r="B125" s="272"/>
      <c r="D125" s="254" t="s">
        <v>171</v>
      </c>
      <c r="E125" s="274" t="s">
        <v>5</v>
      </c>
      <c r="F125" s="275" t="s">
        <v>176</v>
      </c>
      <c r="H125" s="276">
        <v>8.5350000000000001</v>
      </c>
      <c r="I125" s="11"/>
      <c r="L125" s="272"/>
      <c r="M125" s="277"/>
      <c r="N125" s="278"/>
      <c r="O125" s="278"/>
      <c r="P125" s="278"/>
      <c r="Q125" s="278"/>
      <c r="R125" s="278"/>
      <c r="S125" s="278"/>
      <c r="T125" s="279"/>
      <c r="AT125" s="274" t="s">
        <v>171</v>
      </c>
      <c r="AU125" s="274" t="s">
        <v>81</v>
      </c>
      <c r="AV125" s="273" t="s">
        <v>167</v>
      </c>
      <c r="AW125" s="273" t="s">
        <v>36</v>
      </c>
      <c r="AX125" s="273" t="s">
        <v>77</v>
      </c>
      <c r="AY125" s="274" t="s">
        <v>160</v>
      </c>
    </row>
    <row r="126" spans="2:65" s="118" customFormat="1" ht="38.25" customHeight="1">
      <c r="B126" s="113"/>
      <c r="C126" s="243" t="s">
        <v>213</v>
      </c>
      <c r="D126" s="243" t="s">
        <v>162</v>
      </c>
      <c r="E126" s="244" t="s">
        <v>224</v>
      </c>
      <c r="F126" s="245" t="s">
        <v>225</v>
      </c>
      <c r="G126" s="246" t="s">
        <v>210</v>
      </c>
      <c r="H126" s="247">
        <v>14.226000000000001</v>
      </c>
      <c r="I126" s="8"/>
      <c r="J126" s="248">
        <f>ROUND(I126*H126,2)</f>
        <v>0</v>
      </c>
      <c r="K126" s="245" t="s">
        <v>188</v>
      </c>
      <c r="L126" s="113"/>
      <c r="M126" s="249" t="s">
        <v>5</v>
      </c>
      <c r="N126" s="250" t="s">
        <v>44</v>
      </c>
      <c r="O126" s="114"/>
      <c r="P126" s="251">
        <f>O126*H126</f>
        <v>0</v>
      </c>
      <c r="Q126" s="251">
        <v>0</v>
      </c>
      <c r="R126" s="251">
        <f>Q126*H126</f>
        <v>0</v>
      </c>
      <c r="S126" s="251">
        <v>0</v>
      </c>
      <c r="T126" s="252">
        <f>S126*H126</f>
        <v>0</v>
      </c>
      <c r="AR126" s="97" t="s">
        <v>167</v>
      </c>
      <c r="AT126" s="97" t="s">
        <v>162</v>
      </c>
      <c r="AU126" s="97" t="s">
        <v>81</v>
      </c>
      <c r="AY126" s="97" t="s">
        <v>160</v>
      </c>
      <c r="BE126" s="253">
        <f>IF(N126="základní",J126,0)</f>
        <v>0</v>
      </c>
      <c r="BF126" s="253">
        <f>IF(N126="snížená",J126,0)</f>
        <v>0</v>
      </c>
      <c r="BG126" s="253">
        <f>IF(N126="zákl. přenesená",J126,0)</f>
        <v>0</v>
      </c>
      <c r="BH126" s="253">
        <f>IF(N126="sníž. přenesená",J126,0)</f>
        <v>0</v>
      </c>
      <c r="BI126" s="253">
        <f>IF(N126="nulová",J126,0)</f>
        <v>0</v>
      </c>
      <c r="BJ126" s="97" t="s">
        <v>77</v>
      </c>
      <c r="BK126" s="253">
        <f>ROUND(I126*H126,2)</f>
        <v>0</v>
      </c>
      <c r="BL126" s="97" t="s">
        <v>167</v>
      </c>
      <c r="BM126" s="97" t="s">
        <v>592</v>
      </c>
    </row>
    <row r="127" spans="2:65" s="258" customFormat="1">
      <c r="B127" s="257"/>
      <c r="D127" s="254" t="s">
        <v>171</v>
      </c>
      <c r="E127" s="259" t="s">
        <v>5</v>
      </c>
      <c r="F127" s="260" t="s">
        <v>172</v>
      </c>
      <c r="H127" s="259" t="s">
        <v>5</v>
      </c>
      <c r="I127" s="9"/>
      <c r="L127" s="257"/>
      <c r="M127" s="261"/>
      <c r="N127" s="262"/>
      <c r="O127" s="262"/>
      <c r="P127" s="262"/>
      <c r="Q127" s="262"/>
      <c r="R127" s="262"/>
      <c r="S127" s="262"/>
      <c r="T127" s="263"/>
      <c r="AT127" s="259" t="s">
        <v>171</v>
      </c>
      <c r="AU127" s="259" t="s">
        <v>81</v>
      </c>
      <c r="AV127" s="258" t="s">
        <v>77</v>
      </c>
      <c r="AW127" s="258" t="s">
        <v>36</v>
      </c>
      <c r="AX127" s="258" t="s">
        <v>73</v>
      </c>
      <c r="AY127" s="259" t="s">
        <v>160</v>
      </c>
    </row>
    <row r="128" spans="2:65" s="265" customFormat="1">
      <c r="B128" s="264"/>
      <c r="D128" s="254" t="s">
        <v>171</v>
      </c>
      <c r="E128" s="266" t="s">
        <v>5</v>
      </c>
      <c r="F128" s="267" t="s">
        <v>593</v>
      </c>
      <c r="H128" s="268">
        <v>3.75</v>
      </c>
      <c r="I128" s="10"/>
      <c r="L128" s="264"/>
      <c r="M128" s="269"/>
      <c r="N128" s="270"/>
      <c r="O128" s="270"/>
      <c r="P128" s="270"/>
      <c r="Q128" s="270"/>
      <c r="R128" s="270"/>
      <c r="S128" s="270"/>
      <c r="T128" s="271"/>
      <c r="AT128" s="266" t="s">
        <v>171</v>
      </c>
      <c r="AU128" s="266" t="s">
        <v>81</v>
      </c>
      <c r="AV128" s="265" t="s">
        <v>81</v>
      </c>
      <c r="AW128" s="265" t="s">
        <v>36</v>
      </c>
      <c r="AX128" s="265" t="s">
        <v>73</v>
      </c>
      <c r="AY128" s="266" t="s">
        <v>160</v>
      </c>
    </row>
    <row r="129" spans="2:65" s="265" customFormat="1">
      <c r="B129" s="264"/>
      <c r="D129" s="254" t="s">
        <v>171</v>
      </c>
      <c r="E129" s="266" t="s">
        <v>5</v>
      </c>
      <c r="F129" s="267" t="s">
        <v>594</v>
      </c>
      <c r="H129" s="268">
        <v>-1.131</v>
      </c>
      <c r="I129" s="10"/>
      <c r="L129" s="264"/>
      <c r="M129" s="269"/>
      <c r="N129" s="270"/>
      <c r="O129" s="270"/>
      <c r="P129" s="270"/>
      <c r="Q129" s="270"/>
      <c r="R129" s="270"/>
      <c r="S129" s="270"/>
      <c r="T129" s="271"/>
      <c r="AT129" s="266" t="s">
        <v>171</v>
      </c>
      <c r="AU129" s="266" t="s">
        <v>81</v>
      </c>
      <c r="AV129" s="265" t="s">
        <v>81</v>
      </c>
      <c r="AW129" s="265" t="s">
        <v>36</v>
      </c>
      <c r="AX129" s="265" t="s">
        <v>73</v>
      </c>
      <c r="AY129" s="266" t="s">
        <v>160</v>
      </c>
    </row>
    <row r="130" spans="2:65" s="265" customFormat="1">
      <c r="B130" s="264"/>
      <c r="D130" s="254" t="s">
        <v>171</v>
      </c>
      <c r="E130" s="266" t="s">
        <v>5</v>
      </c>
      <c r="F130" s="267" t="s">
        <v>595</v>
      </c>
      <c r="H130" s="268">
        <v>15</v>
      </c>
      <c r="I130" s="10"/>
      <c r="L130" s="264"/>
      <c r="M130" s="269"/>
      <c r="N130" s="270"/>
      <c r="O130" s="270"/>
      <c r="P130" s="270"/>
      <c r="Q130" s="270"/>
      <c r="R130" s="270"/>
      <c r="S130" s="270"/>
      <c r="T130" s="271"/>
      <c r="AT130" s="266" t="s">
        <v>171</v>
      </c>
      <c r="AU130" s="266" t="s">
        <v>81</v>
      </c>
      <c r="AV130" s="265" t="s">
        <v>81</v>
      </c>
      <c r="AW130" s="265" t="s">
        <v>36</v>
      </c>
      <c r="AX130" s="265" t="s">
        <v>73</v>
      </c>
      <c r="AY130" s="266" t="s">
        <v>160</v>
      </c>
    </row>
    <row r="131" spans="2:65" s="265" customFormat="1">
      <c r="B131" s="264"/>
      <c r="D131" s="254" t="s">
        <v>171</v>
      </c>
      <c r="E131" s="266" t="s">
        <v>5</v>
      </c>
      <c r="F131" s="267" t="s">
        <v>596</v>
      </c>
      <c r="H131" s="268">
        <v>-3.3929999999999998</v>
      </c>
      <c r="I131" s="10"/>
      <c r="L131" s="264"/>
      <c r="M131" s="269"/>
      <c r="N131" s="270"/>
      <c r="O131" s="270"/>
      <c r="P131" s="270"/>
      <c r="Q131" s="270"/>
      <c r="R131" s="270"/>
      <c r="S131" s="270"/>
      <c r="T131" s="271"/>
      <c r="AT131" s="266" t="s">
        <v>171</v>
      </c>
      <c r="AU131" s="266" t="s">
        <v>81</v>
      </c>
      <c r="AV131" s="265" t="s">
        <v>81</v>
      </c>
      <c r="AW131" s="265" t="s">
        <v>36</v>
      </c>
      <c r="AX131" s="265" t="s">
        <v>73</v>
      </c>
      <c r="AY131" s="266" t="s">
        <v>160</v>
      </c>
    </row>
    <row r="132" spans="2:65" s="273" customFormat="1">
      <c r="B132" s="272"/>
      <c r="D132" s="254" t="s">
        <v>171</v>
      </c>
      <c r="E132" s="274" t="s">
        <v>5</v>
      </c>
      <c r="F132" s="275" t="s">
        <v>176</v>
      </c>
      <c r="H132" s="276">
        <v>14.226000000000001</v>
      </c>
      <c r="I132" s="11"/>
      <c r="L132" s="272"/>
      <c r="M132" s="277"/>
      <c r="N132" s="278"/>
      <c r="O132" s="278"/>
      <c r="P132" s="278"/>
      <c r="Q132" s="278"/>
      <c r="R132" s="278"/>
      <c r="S132" s="278"/>
      <c r="T132" s="279"/>
      <c r="AT132" s="274" t="s">
        <v>171</v>
      </c>
      <c r="AU132" s="274" t="s">
        <v>81</v>
      </c>
      <c r="AV132" s="273" t="s">
        <v>167</v>
      </c>
      <c r="AW132" s="273" t="s">
        <v>36</v>
      </c>
      <c r="AX132" s="273" t="s">
        <v>77</v>
      </c>
      <c r="AY132" s="274" t="s">
        <v>160</v>
      </c>
    </row>
    <row r="133" spans="2:65" s="118" customFormat="1" ht="38.25" customHeight="1">
      <c r="B133" s="113"/>
      <c r="C133" s="243" t="s">
        <v>218</v>
      </c>
      <c r="D133" s="243" t="s">
        <v>162</v>
      </c>
      <c r="E133" s="244" t="s">
        <v>232</v>
      </c>
      <c r="F133" s="245" t="s">
        <v>233</v>
      </c>
      <c r="G133" s="246" t="s">
        <v>210</v>
      </c>
      <c r="H133" s="247">
        <v>4.2679999999999998</v>
      </c>
      <c r="I133" s="8"/>
      <c r="J133" s="248">
        <f>ROUND(I133*H133,2)</f>
        <v>0</v>
      </c>
      <c r="K133" s="245" t="s">
        <v>166</v>
      </c>
      <c r="L133" s="113"/>
      <c r="M133" s="249" t="s">
        <v>5</v>
      </c>
      <c r="N133" s="250" t="s">
        <v>44</v>
      </c>
      <c r="O133" s="114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AR133" s="97" t="s">
        <v>167</v>
      </c>
      <c r="AT133" s="97" t="s">
        <v>162</v>
      </c>
      <c r="AU133" s="97" t="s">
        <v>81</v>
      </c>
      <c r="AY133" s="97" t="s">
        <v>160</v>
      </c>
      <c r="BE133" s="253">
        <f>IF(N133="základní",J133,0)</f>
        <v>0</v>
      </c>
      <c r="BF133" s="253">
        <f>IF(N133="snížená",J133,0)</f>
        <v>0</v>
      </c>
      <c r="BG133" s="253">
        <f>IF(N133="zákl. přenesená",J133,0)</f>
        <v>0</v>
      </c>
      <c r="BH133" s="253">
        <f>IF(N133="sníž. přenesená",J133,0)</f>
        <v>0</v>
      </c>
      <c r="BI133" s="253">
        <f>IF(N133="nulová",J133,0)</f>
        <v>0</v>
      </c>
      <c r="BJ133" s="97" t="s">
        <v>77</v>
      </c>
      <c r="BK133" s="253">
        <f>ROUND(I133*H133,2)</f>
        <v>0</v>
      </c>
      <c r="BL133" s="97" t="s">
        <v>167</v>
      </c>
      <c r="BM133" s="97" t="s">
        <v>597</v>
      </c>
    </row>
    <row r="134" spans="2:65" s="118" customFormat="1" ht="27">
      <c r="B134" s="113"/>
      <c r="D134" s="254" t="s">
        <v>169</v>
      </c>
      <c r="F134" s="255" t="s">
        <v>235</v>
      </c>
      <c r="I134" s="6"/>
      <c r="L134" s="113"/>
      <c r="M134" s="256"/>
      <c r="N134" s="114"/>
      <c r="O134" s="114"/>
      <c r="P134" s="114"/>
      <c r="Q134" s="114"/>
      <c r="R134" s="114"/>
      <c r="S134" s="114"/>
      <c r="T134" s="144"/>
      <c r="AT134" s="97" t="s">
        <v>169</v>
      </c>
      <c r="AU134" s="97" t="s">
        <v>81</v>
      </c>
    </row>
    <row r="135" spans="2:65" s="265" customFormat="1">
      <c r="B135" s="264"/>
      <c r="D135" s="254" t="s">
        <v>171</v>
      </c>
      <c r="F135" s="267" t="s">
        <v>598</v>
      </c>
      <c r="H135" s="268">
        <v>4.2679999999999998</v>
      </c>
      <c r="I135" s="10"/>
      <c r="L135" s="264"/>
      <c r="M135" s="269"/>
      <c r="N135" s="270"/>
      <c r="O135" s="270"/>
      <c r="P135" s="270"/>
      <c r="Q135" s="270"/>
      <c r="R135" s="270"/>
      <c r="S135" s="270"/>
      <c r="T135" s="271"/>
      <c r="AT135" s="266" t="s">
        <v>171</v>
      </c>
      <c r="AU135" s="266" t="s">
        <v>81</v>
      </c>
      <c r="AV135" s="265" t="s">
        <v>81</v>
      </c>
      <c r="AW135" s="265" t="s">
        <v>6</v>
      </c>
      <c r="AX135" s="265" t="s">
        <v>77</v>
      </c>
      <c r="AY135" s="266" t="s">
        <v>160</v>
      </c>
    </row>
    <row r="136" spans="2:65" s="118" customFormat="1" ht="25.5" customHeight="1">
      <c r="B136" s="113"/>
      <c r="C136" s="243" t="s">
        <v>196</v>
      </c>
      <c r="D136" s="243" t="s">
        <v>162</v>
      </c>
      <c r="E136" s="244" t="s">
        <v>238</v>
      </c>
      <c r="F136" s="245" t="s">
        <v>239</v>
      </c>
      <c r="G136" s="246" t="s">
        <v>165</v>
      </c>
      <c r="H136" s="247">
        <v>40</v>
      </c>
      <c r="I136" s="8"/>
      <c r="J136" s="248">
        <f>ROUND(I136*H136,2)</f>
        <v>0</v>
      </c>
      <c r="K136" s="245" t="s">
        <v>188</v>
      </c>
      <c r="L136" s="113"/>
      <c r="M136" s="249" t="s">
        <v>5</v>
      </c>
      <c r="N136" s="250" t="s">
        <v>44</v>
      </c>
      <c r="O136" s="114"/>
      <c r="P136" s="251">
        <f>O136*H136</f>
        <v>0</v>
      </c>
      <c r="Q136" s="251">
        <v>5.9000000000000003E-4</v>
      </c>
      <c r="R136" s="251">
        <f>Q136*H136</f>
        <v>2.3600000000000003E-2</v>
      </c>
      <c r="S136" s="251">
        <v>0</v>
      </c>
      <c r="T136" s="252">
        <f>S136*H136</f>
        <v>0</v>
      </c>
      <c r="AR136" s="97" t="s">
        <v>167</v>
      </c>
      <c r="AT136" s="97" t="s">
        <v>162</v>
      </c>
      <c r="AU136" s="97" t="s">
        <v>81</v>
      </c>
      <c r="AY136" s="97" t="s">
        <v>160</v>
      </c>
      <c r="BE136" s="253">
        <f>IF(N136="základní",J136,0)</f>
        <v>0</v>
      </c>
      <c r="BF136" s="253">
        <f>IF(N136="snížená",J136,0)</f>
        <v>0</v>
      </c>
      <c r="BG136" s="253">
        <f>IF(N136="zákl. přenesená",J136,0)</f>
        <v>0</v>
      </c>
      <c r="BH136" s="253">
        <f>IF(N136="sníž. přenesená",J136,0)</f>
        <v>0</v>
      </c>
      <c r="BI136" s="253">
        <f>IF(N136="nulová",J136,0)</f>
        <v>0</v>
      </c>
      <c r="BJ136" s="97" t="s">
        <v>77</v>
      </c>
      <c r="BK136" s="253">
        <f>ROUND(I136*H136,2)</f>
        <v>0</v>
      </c>
      <c r="BL136" s="97" t="s">
        <v>167</v>
      </c>
      <c r="BM136" s="97" t="s">
        <v>599</v>
      </c>
    </row>
    <row r="137" spans="2:65" s="265" customFormat="1">
      <c r="B137" s="264"/>
      <c r="D137" s="254" t="s">
        <v>171</v>
      </c>
      <c r="E137" s="266" t="s">
        <v>5</v>
      </c>
      <c r="F137" s="267" t="s">
        <v>600</v>
      </c>
      <c r="H137" s="268">
        <v>40</v>
      </c>
      <c r="I137" s="10"/>
      <c r="L137" s="264"/>
      <c r="M137" s="269"/>
      <c r="N137" s="270"/>
      <c r="O137" s="270"/>
      <c r="P137" s="270"/>
      <c r="Q137" s="270"/>
      <c r="R137" s="270"/>
      <c r="S137" s="270"/>
      <c r="T137" s="271"/>
      <c r="AT137" s="266" t="s">
        <v>171</v>
      </c>
      <c r="AU137" s="266" t="s">
        <v>81</v>
      </c>
      <c r="AV137" s="265" t="s">
        <v>81</v>
      </c>
      <c r="AW137" s="265" t="s">
        <v>36</v>
      </c>
      <c r="AX137" s="265" t="s">
        <v>77</v>
      </c>
      <c r="AY137" s="266" t="s">
        <v>160</v>
      </c>
    </row>
    <row r="138" spans="2:65" s="118" customFormat="1" ht="25.5" customHeight="1">
      <c r="B138" s="113"/>
      <c r="C138" s="243" t="s">
        <v>231</v>
      </c>
      <c r="D138" s="243" t="s">
        <v>162</v>
      </c>
      <c r="E138" s="244" t="s">
        <v>243</v>
      </c>
      <c r="F138" s="245" t="s">
        <v>244</v>
      </c>
      <c r="G138" s="246" t="s">
        <v>165</v>
      </c>
      <c r="H138" s="247">
        <v>40</v>
      </c>
      <c r="I138" s="8"/>
      <c r="J138" s="248">
        <f>ROUND(I138*H138,2)</f>
        <v>0</v>
      </c>
      <c r="K138" s="245" t="s">
        <v>188</v>
      </c>
      <c r="L138" s="113"/>
      <c r="M138" s="249" t="s">
        <v>5</v>
      </c>
      <c r="N138" s="250" t="s">
        <v>44</v>
      </c>
      <c r="O138" s="114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AR138" s="97" t="s">
        <v>167</v>
      </c>
      <c r="AT138" s="97" t="s">
        <v>162</v>
      </c>
      <c r="AU138" s="97" t="s">
        <v>81</v>
      </c>
      <c r="AY138" s="97" t="s">
        <v>160</v>
      </c>
      <c r="BE138" s="253">
        <f>IF(N138="základní",J138,0)</f>
        <v>0</v>
      </c>
      <c r="BF138" s="253">
        <f>IF(N138="snížená",J138,0)</f>
        <v>0</v>
      </c>
      <c r="BG138" s="253">
        <f>IF(N138="zákl. přenesená",J138,0)</f>
        <v>0</v>
      </c>
      <c r="BH138" s="253">
        <f>IF(N138="sníž. přenesená",J138,0)</f>
        <v>0</v>
      </c>
      <c r="BI138" s="253">
        <f>IF(N138="nulová",J138,0)</f>
        <v>0</v>
      </c>
      <c r="BJ138" s="97" t="s">
        <v>77</v>
      </c>
      <c r="BK138" s="253">
        <f>ROUND(I138*H138,2)</f>
        <v>0</v>
      </c>
      <c r="BL138" s="97" t="s">
        <v>167</v>
      </c>
      <c r="BM138" s="97" t="s">
        <v>601</v>
      </c>
    </row>
    <row r="139" spans="2:65" s="265" customFormat="1">
      <c r="B139" s="264"/>
      <c r="D139" s="254" t="s">
        <v>171</v>
      </c>
      <c r="E139" s="266" t="s">
        <v>5</v>
      </c>
      <c r="F139" s="267" t="s">
        <v>602</v>
      </c>
      <c r="H139" s="268">
        <v>40</v>
      </c>
      <c r="I139" s="10"/>
      <c r="L139" s="264"/>
      <c r="M139" s="269"/>
      <c r="N139" s="270"/>
      <c r="O139" s="270"/>
      <c r="P139" s="270"/>
      <c r="Q139" s="270"/>
      <c r="R139" s="270"/>
      <c r="S139" s="270"/>
      <c r="T139" s="271"/>
      <c r="AT139" s="266" t="s">
        <v>171</v>
      </c>
      <c r="AU139" s="266" t="s">
        <v>81</v>
      </c>
      <c r="AV139" s="265" t="s">
        <v>81</v>
      </c>
      <c r="AW139" s="265" t="s">
        <v>36</v>
      </c>
      <c r="AX139" s="265" t="s">
        <v>77</v>
      </c>
      <c r="AY139" s="266" t="s">
        <v>160</v>
      </c>
    </row>
    <row r="140" spans="2:65" s="118" customFormat="1" ht="38.25" customHeight="1">
      <c r="B140" s="113"/>
      <c r="C140" s="243" t="s">
        <v>237</v>
      </c>
      <c r="D140" s="243" t="s">
        <v>162</v>
      </c>
      <c r="E140" s="244" t="s">
        <v>248</v>
      </c>
      <c r="F140" s="245" t="s">
        <v>249</v>
      </c>
      <c r="G140" s="246" t="s">
        <v>210</v>
      </c>
      <c r="H140" s="247">
        <v>11.381</v>
      </c>
      <c r="I140" s="8"/>
      <c r="J140" s="248">
        <f>ROUND(I140*H140,2)</f>
        <v>0</v>
      </c>
      <c r="K140" s="245" t="s">
        <v>188</v>
      </c>
      <c r="L140" s="113"/>
      <c r="M140" s="249" t="s">
        <v>5</v>
      </c>
      <c r="N140" s="250" t="s">
        <v>44</v>
      </c>
      <c r="O140" s="114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AR140" s="97" t="s">
        <v>167</v>
      </c>
      <c r="AT140" s="97" t="s">
        <v>162</v>
      </c>
      <c r="AU140" s="97" t="s">
        <v>81</v>
      </c>
      <c r="AY140" s="97" t="s">
        <v>160</v>
      </c>
      <c r="BE140" s="253">
        <f>IF(N140="základní",J140,0)</f>
        <v>0</v>
      </c>
      <c r="BF140" s="253">
        <f>IF(N140="snížená",J140,0)</f>
        <v>0</v>
      </c>
      <c r="BG140" s="253">
        <f>IF(N140="zákl. přenesená",J140,0)</f>
        <v>0</v>
      </c>
      <c r="BH140" s="253">
        <f>IF(N140="sníž. přenesená",J140,0)</f>
        <v>0</v>
      </c>
      <c r="BI140" s="253">
        <f>IF(N140="nulová",J140,0)</f>
        <v>0</v>
      </c>
      <c r="BJ140" s="97" t="s">
        <v>77</v>
      </c>
      <c r="BK140" s="253">
        <f>ROUND(I140*H140,2)</f>
        <v>0</v>
      </c>
      <c r="BL140" s="97" t="s">
        <v>167</v>
      </c>
      <c r="BM140" s="97" t="s">
        <v>603</v>
      </c>
    </row>
    <row r="141" spans="2:65" s="118" customFormat="1" ht="40.5">
      <c r="B141" s="113"/>
      <c r="D141" s="254" t="s">
        <v>169</v>
      </c>
      <c r="F141" s="255" t="s">
        <v>251</v>
      </c>
      <c r="I141" s="6"/>
      <c r="L141" s="113"/>
      <c r="M141" s="256"/>
      <c r="N141" s="114"/>
      <c r="O141" s="114"/>
      <c r="P141" s="114"/>
      <c r="Q141" s="114"/>
      <c r="R141" s="114"/>
      <c r="S141" s="114"/>
      <c r="T141" s="144"/>
      <c r="AT141" s="97" t="s">
        <v>169</v>
      </c>
      <c r="AU141" s="97" t="s">
        <v>81</v>
      </c>
    </row>
    <row r="142" spans="2:65" s="258" customFormat="1">
      <c r="B142" s="257"/>
      <c r="D142" s="254" t="s">
        <v>171</v>
      </c>
      <c r="E142" s="259" t="s">
        <v>5</v>
      </c>
      <c r="F142" s="260" t="s">
        <v>252</v>
      </c>
      <c r="H142" s="259" t="s">
        <v>5</v>
      </c>
      <c r="I142" s="9"/>
      <c r="L142" s="257"/>
      <c r="M142" s="261"/>
      <c r="N142" s="262"/>
      <c r="O142" s="262"/>
      <c r="P142" s="262"/>
      <c r="Q142" s="262"/>
      <c r="R142" s="262"/>
      <c r="S142" s="262"/>
      <c r="T142" s="263"/>
      <c r="AT142" s="259" t="s">
        <v>171</v>
      </c>
      <c r="AU142" s="259" t="s">
        <v>81</v>
      </c>
      <c r="AV142" s="258" t="s">
        <v>77</v>
      </c>
      <c r="AW142" s="258" t="s">
        <v>36</v>
      </c>
      <c r="AX142" s="258" t="s">
        <v>73</v>
      </c>
      <c r="AY142" s="259" t="s">
        <v>160</v>
      </c>
    </row>
    <row r="143" spans="2:65" s="265" customFormat="1">
      <c r="B143" s="264"/>
      <c r="D143" s="254" t="s">
        <v>171</v>
      </c>
      <c r="E143" s="266" t="s">
        <v>5</v>
      </c>
      <c r="F143" s="267" t="s">
        <v>604</v>
      </c>
      <c r="H143" s="268">
        <v>11.381</v>
      </c>
      <c r="I143" s="10"/>
      <c r="L143" s="264"/>
      <c r="M143" s="269"/>
      <c r="N143" s="270"/>
      <c r="O143" s="270"/>
      <c r="P143" s="270"/>
      <c r="Q143" s="270"/>
      <c r="R143" s="270"/>
      <c r="S143" s="270"/>
      <c r="T143" s="271"/>
      <c r="AT143" s="266" t="s">
        <v>171</v>
      </c>
      <c r="AU143" s="266" t="s">
        <v>81</v>
      </c>
      <c r="AV143" s="265" t="s">
        <v>81</v>
      </c>
      <c r="AW143" s="265" t="s">
        <v>36</v>
      </c>
      <c r="AX143" s="265" t="s">
        <v>77</v>
      </c>
      <c r="AY143" s="266" t="s">
        <v>160</v>
      </c>
    </row>
    <row r="144" spans="2:65" s="118" customFormat="1" ht="16.5" customHeight="1">
      <c r="B144" s="113"/>
      <c r="C144" s="243" t="s">
        <v>242</v>
      </c>
      <c r="D144" s="243" t="s">
        <v>162</v>
      </c>
      <c r="E144" s="244" t="s">
        <v>254</v>
      </c>
      <c r="F144" s="245" t="s">
        <v>255</v>
      </c>
      <c r="G144" s="246" t="s">
        <v>210</v>
      </c>
      <c r="H144" s="247">
        <v>5.18</v>
      </c>
      <c r="I144" s="8"/>
      <c r="J144" s="248">
        <f>ROUND(I144*H144,2)</f>
        <v>0</v>
      </c>
      <c r="K144" s="245" t="s">
        <v>5</v>
      </c>
      <c r="L144" s="113"/>
      <c r="M144" s="249" t="s">
        <v>5</v>
      </c>
      <c r="N144" s="250" t="s">
        <v>44</v>
      </c>
      <c r="O144" s="114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AR144" s="97" t="s">
        <v>167</v>
      </c>
      <c r="AT144" s="97" t="s">
        <v>162</v>
      </c>
      <c r="AU144" s="97" t="s">
        <v>81</v>
      </c>
      <c r="AY144" s="97" t="s">
        <v>160</v>
      </c>
      <c r="BE144" s="253">
        <f>IF(N144="základní",J144,0)</f>
        <v>0</v>
      </c>
      <c r="BF144" s="253">
        <f>IF(N144="snížená",J144,0)</f>
        <v>0</v>
      </c>
      <c r="BG144" s="253">
        <f>IF(N144="zákl. přenesená",J144,0)</f>
        <v>0</v>
      </c>
      <c r="BH144" s="253">
        <f>IF(N144="sníž. přenesená",J144,0)</f>
        <v>0</v>
      </c>
      <c r="BI144" s="253">
        <f>IF(N144="nulová",J144,0)</f>
        <v>0</v>
      </c>
      <c r="BJ144" s="97" t="s">
        <v>77</v>
      </c>
      <c r="BK144" s="253">
        <f>ROUND(I144*H144,2)</f>
        <v>0</v>
      </c>
      <c r="BL144" s="97" t="s">
        <v>167</v>
      </c>
      <c r="BM144" s="97" t="s">
        <v>605</v>
      </c>
    </row>
    <row r="145" spans="2:65" s="258" customFormat="1">
      <c r="B145" s="257"/>
      <c r="D145" s="254" t="s">
        <v>171</v>
      </c>
      <c r="E145" s="259" t="s">
        <v>5</v>
      </c>
      <c r="F145" s="260" t="s">
        <v>257</v>
      </c>
      <c r="H145" s="259" t="s">
        <v>5</v>
      </c>
      <c r="I145" s="9"/>
      <c r="L145" s="257"/>
      <c r="M145" s="261"/>
      <c r="N145" s="262"/>
      <c r="O145" s="262"/>
      <c r="P145" s="262"/>
      <c r="Q145" s="262"/>
      <c r="R145" s="262"/>
      <c r="S145" s="262"/>
      <c r="T145" s="263"/>
      <c r="AT145" s="259" t="s">
        <v>171</v>
      </c>
      <c r="AU145" s="259" t="s">
        <v>81</v>
      </c>
      <c r="AV145" s="258" t="s">
        <v>77</v>
      </c>
      <c r="AW145" s="258" t="s">
        <v>36</v>
      </c>
      <c r="AX145" s="258" t="s">
        <v>73</v>
      </c>
      <c r="AY145" s="259" t="s">
        <v>160</v>
      </c>
    </row>
    <row r="146" spans="2:65" s="258" customFormat="1">
      <c r="B146" s="257"/>
      <c r="D146" s="254" t="s">
        <v>171</v>
      </c>
      <c r="E146" s="259" t="s">
        <v>5</v>
      </c>
      <c r="F146" s="260" t="s">
        <v>258</v>
      </c>
      <c r="H146" s="259" t="s">
        <v>5</v>
      </c>
      <c r="I146" s="9"/>
      <c r="L146" s="257"/>
      <c r="M146" s="261"/>
      <c r="N146" s="262"/>
      <c r="O146" s="262"/>
      <c r="P146" s="262"/>
      <c r="Q146" s="262"/>
      <c r="R146" s="262"/>
      <c r="S146" s="262"/>
      <c r="T146" s="263"/>
      <c r="AT146" s="259" t="s">
        <v>171</v>
      </c>
      <c r="AU146" s="259" t="s">
        <v>81</v>
      </c>
      <c r="AV146" s="258" t="s">
        <v>77</v>
      </c>
      <c r="AW146" s="258" t="s">
        <v>36</v>
      </c>
      <c r="AX146" s="258" t="s">
        <v>73</v>
      </c>
      <c r="AY146" s="259" t="s">
        <v>160</v>
      </c>
    </row>
    <row r="147" spans="2:65" s="258" customFormat="1">
      <c r="B147" s="257"/>
      <c r="D147" s="254" t="s">
        <v>171</v>
      </c>
      <c r="E147" s="259" t="s">
        <v>5</v>
      </c>
      <c r="F147" s="260" t="s">
        <v>606</v>
      </c>
      <c r="H147" s="259" t="s">
        <v>5</v>
      </c>
      <c r="I147" s="9"/>
      <c r="L147" s="257"/>
      <c r="M147" s="261"/>
      <c r="N147" s="262"/>
      <c r="O147" s="262"/>
      <c r="P147" s="262"/>
      <c r="Q147" s="262"/>
      <c r="R147" s="262"/>
      <c r="S147" s="262"/>
      <c r="T147" s="263"/>
      <c r="AT147" s="259" t="s">
        <v>171</v>
      </c>
      <c r="AU147" s="259" t="s">
        <v>81</v>
      </c>
      <c r="AV147" s="258" t="s">
        <v>77</v>
      </c>
      <c r="AW147" s="258" t="s">
        <v>36</v>
      </c>
      <c r="AX147" s="258" t="s">
        <v>73</v>
      </c>
      <c r="AY147" s="259" t="s">
        <v>160</v>
      </c>
    </row>
    <row r="148" spans="2:65" s="265" customFormat="1">
      <c r="B148" s="264"/>
      <c r="D148" s="254" t="s">
        <v>171</v>
      </c>
      <c r="E148" s="266" t="s">
        <v>5</v>
      </c>
      <c r="F148" s="267" t="s">
        <v>607</v>
      </c>
      <c r="H148" s="268">
        <v>3.242</v>
      </c>
      <c r="I148" s="10"/>
      <c r="L148" s="264"/>
      <c r="M148" s="269"/>
      <c r="N148" s="270"/>
      <c r="O148" s="270"/>
      <c r="P148" s="270"/>
      <c r="Q148" s="270"/>
      <c r="R148" s="270"/>
      <c r="S148" s="270"/>
      <c r="T148" s="271"/>
      <c r="AT148" s="266" t="s">
        <v>171</v>
      </c>
      <c r="AU148" s="266" t="s">
        <v>81</v>
      </c>
      <c r="AV148" s="265" t="s">
        <v>81</v>
      </c>
      <c r="AW148" s="265" t="s">
        <v>36</v>
      </c>
      <c r="AX148" s="265" t="s">
        <v>73</v>
      </c>
      <c r="AY148" s="266" t="s">
        <v>160</v>
      </c>
    </row>
    <row r="149" spans="2:65" s="265" customFormat="1">
      <c r="B149" s="264"/>
      <c r="D149" s="254" t="s">
        <v>171</v>
      </c>
      <c r="E149" s="266" t="s">
        <v>5</v>
      </c>
      <c r="F149" s="267" t="s">
        <v>608</v>
      </c>
      <c r="H149" s="268">
        <v>0.93799999999999994</v>
      </c>
      <c r="I149" s="10"/>
      <c r="L149" s="264"/>
      <c r="M149" s="269"/>
      <c r="N149" s="270"/>
      <c r="O149" s="270"/>
      <c r="P149" s="270"/>
      <c r="Q149" s="270"/>
      <c r="R149" s="270"/>
      <c r="S149" s="270"/>
      <c r="T149" s="271"/>
      <c r="AT149" s="266" t="s">
        <v>171</v>
      </c>
      <c r="AU149" s="266" t="s">
        <v>81</v>
      </c>
      <c r="AV149" s="265" t="s">
        <v>81</v>
      </c>
      <c r="AW149" s="265" t="s">
        <v>36</v>
      </c>
      <c r="AX149" s="265" t="s">
        <v>73</v>
      </c>
      <c r="AY149" s="266" t="s">
        <v>160</v>
      </c>
    </row>
    <row r="150" spans="2:65" s="265" customFormat="1">
      <c r="B150" s="264"/>
      <c r="D150" s="254" t="s">
        <v>171</v>
      </c>
      <c r="E150" s="266" t="s">
        <v>5</v>
      </c>
      <c r="F150" s="267" t="s">
        <v>609</v>
      </c>
      <c r="H150" s="268">
        <v>1</v>
      </c>
      <c r="I150" s="10"/>
      <c r="L150" s="264"/>
      <c r="M150" s="269"/>
      <c r="N150" s="270"/>
      <c r="O150" s="270"/>
      <c r="P150" s="270"/>
      <c r="Q150" s="270"/>
      <c r="R150" s="270"/>
      <c r="S150" s="270"/>
      <c r="T150" s="271"/>
      <c r="AT150" s="266" t="s">
        <v>171</v>
      </c>
      <c r="AU150" s="266" t="s">
        <v>81</v>
      </c>
      <c r="AV150" s="265" t="s">
        <v>81</v>
      </c>
      <c r="AW150" s="265" t="s">
        <v>36</v>
      </c>
      <c r="AX150" s="265" t="s">
        <v>73</v>
      </c>
      <c r="AY150" s="266" t="s">
        <v>160</v>
      </c>
    </row>
    <row r="151" spans="2:65" s="273" customFormat="1">
      <c r="B151" s="272"/>
      <c r="D151" s="254" t="s">
        <v>171</v>
      </c>
      <c r="E151" s="274" t="s">
        <v>5</v>
      </c>
      <c r="F151" s="275" t="s">
        <v>176</v>
      </c>
      <c r="H151" s="276">
        <v>5.18</v>
      </c>
      <c r="I151" s="11"/>
      <c r="L151" s="272"/>
      <c r="M151" s="277"/>
      <c r="N151" s="278"/>
      <c r="O151" s="278"/>
      <c r="P151" s="278"/>
      <c r="Q151" s="278"/>
      <c r="R151" s="278"/>
      <c r="S151" s="278"/>
      <c r="T151" s="279"/>
      <c r="AT151" s="274" t="s">
        <v>171</v>
      </c>
      <c r="AU151" s="274" t="s">
        <v>81</v>
      </c>
      <c r="AV151" s="273" t="s">
        <v>167</v>
      </c>
      <c r="AW151" s="273" t="s">
        <v>36</v>
      </c>
      <c r="AX151" s="273" t="s">
        <v>77</v>
      </c>
      <c r="AY151" s="274" t="s">
        <v>160</v>
      </c>
    </row>
    <row r="152" spans="2:65" s="118" customFormat="1" ht="16.5" customHeight="1">
      <c r="B152" s="113"/>
      <c r="C152" s="243" t="s">
        <v>247</v>
      </c>
      <c r="D152" s="243" t="s">
        <v>162</v>
      </c>
      <c r="E152" s="244" t="s">
        <v>263</v>
      </c>
      <c r="F152" s="245" t="s">
        <v>264</v>
      </c>
      <c r="G152" s="246" t="s">
        <v>210</v>
      </c>
      <c r="H152" s="247">
        <v>19.518999999999998</v>
      </c>
      <c r="I152" s="8"/>
      <c r="J152" s="248">
        <f>ROUND(I152*H152,2)</f>
        <v>0</v>
      </c>
      <c r="K152" s="245" t="s">
        <v>5</v>
      </c>
      <c r="L152" s="113"/>
      <c r="M152" s="249" t="s">
        <v>5</v>
      </c>
      <c r="N152" s="250" t="s">
        <v>44</v>
      </c>
      <c r="O152" s="114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AR152" s="97" t="s">
        <v>167</v>
      </c>
      <c r="AT152" s="97" t="s">
        <v>162</v>
      </c>
      <c r="AU152" s="97" t="s">
        <v>81</v>
      </c>
      <c r="AY152" s="97" t="s">
        <v>160</v>
      </c>
      <c r="BE152" s="253">
        <f>IF(N152="základní",J152,0)</f>
        <v>0</v>
      </c>
      <c r="BF152" s="253">
        <f>IF(N152="snížená",J152,0)</f>
        <v>0</v>
      </c>
      <c r="BG152" s="253">
        <f>IF(N152="zákl. přenesená",J152,0)</f>
        <v>0</v>
      </c>
      <c r="BH152" s="253">
        <f>IF(N152="sníž. přenesená",J152,0)</f>
        <v>0</v>
      </c>
      <c r="BI152" s="253">
        <f>IF(N152="nulová",J152,0)</f>
        <v>0</v>
      </c>
      <c r="BJ152" s="97" t="s">
        <v>77</v>
      </c>
      <c r="BK152" s="253">
        <f>ROUND(I152*H152,2)</f>
        <v>0</v>
      </c>
      <c r="BL152" s="97" t="s">
        <v>167</v>
      </c>
      <c r="BM152" s="97" t="s">
        <v>610</v>
      </c>
    </row>
    <row r="153" spans="2:65" s="258" customFormat="1">
      <c r="B153" s="257"/>
      <c r="D153" s="254" t="s">
        <v>171</v>
      </c>
      <c r="E153" s="259" t="s">
        <v>5</v>
      </c>
      <c r="F153" s="260" t="s">
        <v>266</v>
      </c>
      <c r="H153" s="259" t="s">
        <v>5</v>
      </c>
      <c r="I153" s="9"/>
      <c r="L153" s="257"/>
      <c r="M153" s="261"/>
      <c r="N153" s="262"/>
      <c r="O153" s="262"/>
      <c r="P153" s="262"/>
      <c r="Q153" s="262"/>
      <c r="R153" s="262"/>
      <c r="S153" s="262"/>
      <c r="T153" s="263"/>
      <c r="AT153" s="259" t="s">
        <v>171</v>
      </c>
      <c r="AU153" s="259" t="s">
        <v>81</v>
      </c>
      <c r="AV153" s="258" t="s">
        <v>77</v>
      </c>
      <c r="AW153" s="258" t="s">
        <v>36</v>
      </c>
      <c r="AX153" s="258" t="s">
        <v>73</v>
      </c>
      <c r="AY153" s="259" t="s">
        <v>160</v>
      </c>
    </row>
    <row r="154" spans="2:65" s="258" customFormat="1">
      <c r="B154" s="257"/>
      <c r="D154" s="254" t="s">
        <v>171</v>
      </c>
      <c r="E154" s="259" t="s">
        <v>5</v>
      </c>
      <c r="F154" s="260" t="s">
        <v>267</v>
      </c>
      <c r="H154" s="259" t="s">
        <v>5</v>
      </c>
      <c r="I154" s="9"/>
      <c r="L154" s="257"/>
      <c r="M154" s="261"/>
      <c r="N154" s="262"/>
      <c r="O154" s="262"/>
      <c r="P154" s="262"/>
      <c r="Q154" s="262"/>
      <c r="R154" s="262"/>
      <c r="S154" s="262"/>
      <c r="T154" s="263"/>
      <c r="AT154" s="259" t="s">
        <v>171</v>
      </c>
      <c r="AU154" s="259" t="s">
        <v>81</v>
      </c>
      <c r="AV154" s="258" t="s">
        <v>77</v>
      </c>
      <c r="AW154" s="258" t="s">
        <v>36</v>
      </c>
      <c r="AX154" s="258" t="s">
        <v>73</v>
      </c>
      <c r="AY154" s="259" t="s">
        <v>160</v>
      </c>
    </row>
    <row r="155" spans="2:65" s="265" customFormat="1">
      <c r="B155" s="264"/>
      <c r="D155" s="254" t="s">
        <v>171</v>
      </c>
      <c r="E155" s="266" t="s">
        <v>5</v>
      </c>
      <c r="F155" s="267" t="s">
        <v>611</v>
      </c>
      <c r="H155" s="268">
        <v>22.760999999999999</v>
      </c>
      <c r="I155" s="10"/>
      <c r="L155" s="264"/>
      <c r="M155" s="269"/>
      <c r="N155" s="270"/>
      <c r="O155" s="270"/>
      <c r="P155" s="270"/>
      <c r="Q155" s="270"/>
      <c r="R155" s="270"/>
      <c r="S155" s="270"/>
      <c r="T155" s="271"/>
      <c r="AT155" s="266" t="s">
        <v>171</v>
      </c>
      <c r="AU155" s="266" t="s">
        <v>81</v>
      </c>
      <c r="AV155" s="265" t="s">
        <v>81</v>
      </c>
      <c r="AW155" s="265" t="s">
        <v>36</v>
      </c>
      <c r="AX155" s="265" t="s">
        <v>73</v>
      </c>
      <c r="AY155" s="266" t="s">
        <v>160</v>
      </c>
    </row>
    <row r="156" spans="2:65" s="265" customFormat="1">
      <c r="B156" s="264"/>
      <c r="D156" s="254" t="s">
        <v>171</v>
      </c>
      <c r="E156" s="266" t="s">
        <v>5</v>
      </c>
      <c r="F156" s="267" t="s">
        <v>612</v>
      </c>
      <c r="H156" s="268">
        <v>-3.242</v>
      </c>
      <c r="I156" s="10"/>
      <c r="L156" s="264"/>
      <c r="M156" s="269"/>
      <c r="N156" s="270"/>
      <c r="O156" s="270"/>
      <c r="P156" s="270"/>
      <c r="Q156" s="270"/>
      <c r="R156" s="270"/>
      <c r="S156" s="270"/>
      <c r="T156" s="271"/>
      <c r="AT156" s="266" t="s">
        <v>171</v>
      </c>
      <c r="AU156" s="266" t="s">
        <v>81</v>
      </c>
      <c r="AV156" s="265" t="s">
        <v>81</v>
      </c>
      <c r="AW156" s="265" t="s">
        <v>36</v>
      </c>
      <c r="AX156" s="265" t="s">
        <v>73</v>
      </c>
      <c r="AY156" s="266" t="s">
        <v>160</v>
      </c>
    </row>
    <row r="157" spans="2:65" s="273" customFormat="1">
      <c r="B157" s="272"/>
      <c r="D157" s="254" t="s">
        <v>171</v>
      </c>
      <c r="E157" s="274" t="s">
        <v>5</v>
      </c>
      <c r="F157" s="275" t="s">
        <v>176</v>
      </c>
      <c r="H157" s="276">
        <v>19.518999999999998</v>
      </c>
      <c r="I157" s="11"/>
      <c r="L157" s="272"/>
      <c r="M157" s="277"/>
      <c r="N157" s="278"/>
      <c r="O157" s="278"/>
      <c r="P157" s="278"/>
      <c r="Q157" s="278"/>
      <c r="R157" s="278"/>
      <c r="S157" s="278"/>
      <c r="T157" s="279"/>
      <c r="AT157" s="274" t="s">
        <v>171</v>
      </c>
      <c r="AU157" s="274" t="s">
        <v>81</v>
      </c>
      <c r="AV157" s="273" t="s">
        <v>167</v>
      </c>
      <c r="AW157" s="273" t="s">
        <v>36</v>
      </c>
      <c r="AX157" s="273" t="s">
        <v>77</v>
      </c>
      <c r="AY157" s="274" t="s">
        <v>160</v>
      </c>
    </row>
    <row r="158" spans="2:65" s="118" customFormat="1" ht="25.5" customHeight="1">
      <c r="B158" s="113"/>
      <c r="C158" s="243" t="s">
        <v>11</v>
      </c>
      <c r="D158" s="243" t="s">
        <v>162</v>
      </c>
      <c r="E158" s="244" t="s">
        <v>271</v>
      </c>
      <c r="F158" s="245" t="s">
        <v>272</v>
      </c>
      <c r="G158" s="246" t="s">
        <v>210</v>
      </c>
      <c r="H158" s="247">
        <v>16.213000000000001</v>
      </c>
      <c r="I158" s="8"/>
      <c r="J158" s="248">
        <f>ROUND(I158*H158,2)</f>
        <v>0</v>
      </c>
      <c r="K158" s="245" t="s">
        <v>166</v>
      </c>
      <c r="L158" s="113"/>
      <c r="M158" s="249" t="s">
        <v>5</v>
      </c>
      <c r="N158" s="250" t="s">
        <v>44</v>
      </c>
      <c r="O158" s="114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AR158" s="97" t="s">
        <v>167</v>
      </c>
      <c r="AT158" s="97" t="s">
        <v>162</v>
      </c>
      <c r="AU158" s="97" t="s">
        <v>81</v>
      </c>
      <c r="AY158" s="97" t="s">
        <v>160</v>
      </c>
      <c r="BE158" s="253">
        <f>IF(N158="základní",J158,0)</f>
        <v>0</v>
      </c>
      <c r="BF158" s="253">
        <f>IF(N158="snížená",J158,0)</f>
        <v>0</v>
      </c>
      <c r="BG158" s="253">
        <f>IF(N158="zákl. přenesená",J158,0)</f>
        <v>0</v>
      </c>
      <c r="BH158" s="253">
        <f>IF(N158="sníž. přenesená",J158,0)</f>
        <v>0</v>
      </c>
      <c r="BI158" s="253">
        <f>IF(N158="nulová",J158,0)</f>
        <v>0</v>
      </c>
      <c r="BJ158" s="97" t="s">
        <v>77</v>
      </c>
      <c r="BK158" s="253">
        <f>ROUND(I158*H158,2)</f>
        <v>0</v>
      </c>
      <c r="BL158" s="97" t="s">
        <v>167</v>
      </c>
      <c r="BM158" s="97" t="s">
        <v>613</v>
      </c>
    </row>
    <row r="159" spans="2:65" s="258" customFormat="1">
      <c r="B159" s="257"/>
      <c r="D159" s="254" t="s">
        <v>171</v>
      </c>
      <c r="E159" s="259" t="s">
        <v>5</v>
      </c>
      <c r="F159" s="260" t="s">
        <v>172</v>
      </c>
      <c r="H159" s="259" t="s">
        <v>5</v>
      </c>
      <c r="I159" s="9"/>
      <c r="L159" s="257"/>
      <c r="M159" s="261"/>
      <c r="N159" s="262"/>
      <c r="O159" s="262"/>
      <c r="P159" s="262"/>
      <c r="Q159" s="262"/>
      <c r="R159" s="262"/>
      <c r="S159" s="262"/>
      <c r="T159" s="263"/>
      <c r="AT159" s="259" t="s">
        <v>171</v>
      </c>
      <c r="AU159" s="259" t="s">
        <v>81</v>
      </c>
      <c r="AV159" s="258" t="s">
        <v>77</v>
      </c>
      <c r="AW159" s="258" t="s">
        <v>36</v>
      </c>
      <c r="AX159" s="258" t="s">
        <v>73</v>
      </c>
      <c r="AY159" s="259" t="s">
        <v>160</v>
      </c>
    </row>
    <row r="160" spans="2:65" s="258" customFormat="1">
      <c r="B160" s="257"/>
      <c r="D160" s="254" t="s">
        <v>171</v>
      </c>
      <c r="E160" s="259" t="s">
        <v>5</v>
      </c>
      <c r="F160" s="260" t="s">
        <v>222</v>
      </c>
      <c r="H160" s="259" t="s">
        <v>5</v>
      </c>
      <c r="I160" s="9"/>
      <c r="L160" s="257"/>
      <c r="M160" s="261"/>
      <c r="N160" s="262"/>
      <c r="O160" s="262"/>
      <c r="P160" s="262"/>
      <c r="Q160" s="262"/>
      <c r="R160" s="262"/>
      <c r="S160" s="262"/>
      <c r="T160" s="263"/>
      <c r="AT160" s="259" t="s">
        <v>171</v>
      </c>
      <c r="AU160" s="259" t="s">
        <v>81</v>
      </c>
      <c r="AV160" s="258" t="s">
        <v>77</v>
      </c>
      <c r="AW160" s="258" t="s">
        <v>36</v>
      </c>
      <c r="AX160" s="258" t="s">
        <v>73</v>
      </c>
      <c r="AY160" s="259" t="s">
        <v>160</v>
      </c>
    </row>
    <row r="161" spans="2:65" s="258" customFormat="1">
      <c r="B161" s="257"/>
      <c r="D161" s="254" t="s">
        <v>171</v>
      </c>
      <c r="E161" s="259" t="s">
        <v>5</v>
      </c>
      <c r="F161" s="260" t="s">
        <v>614</v>
      </c>
      <c r="H161" s="259" t="s">
        <v>5</v>
      </c>
      <c r="I161" s="9"/>
      <c r="L161" s="257"/>
      <c r="M161" s="261"/>
      <c r="N161" s="262"/>
      <c r="O161" s="262"/>
      <c r="P161" s="262"/>
      <c r="Q161" s="262"/>
      <c r="R161" s="262"/>
      <c r="S161" s="262"/>
      <c r="T161" s="263"/>
      <c r="AT161" s="259" t="s">
        <v>171</v>
      </c>
      <c r="AU161" s="259" t="s">
        <v>81</v>
      </c>
      <c r="AV161" s="258" t="s">
        <v>77</v>
      </c>
      <c r="AW161" s="258" t="s">
        <v>36</v>
      </c>
      <c r="AX161" s="258" t="s">
        <v>73</v>
      </c>
      <c r="AY161" s="259" t="s">
        <v>160</v>
      </c>
    </row>
    <row r="162" spans="2:65" s="265" customFormat="1">
      <c r="B162" s="264"/>
      <c r="D162" s="254" t="s">
        <v>171</v>
      </c>
      <c r="E162" s="266" t="s">
        <v>5</v>
      </c>
      <c r="F162" s="267" t="s">
        <v>615</v>
      </c>
      <c r="H162" s="268">
        <v>5.0350000000000001</v>
      </c>
      <c r="I162" s="10"/>
      <c r="L162" s="264"/>
      <c r="M162" s="269"/>
      <c r="N162" s="270"/>
      <c r="O162" s="270"/>
      <c r="P162" s="270"/>
      <c r="Q162" s="270"/>
      <c r="R162" s="270"/>
      <c r="S162" s="270"/>
      <c r="T162" s="271"/>
      <c r="AT162" s="266" t="s">
        <v>171</v>
      </c>
      <c r="AU162" s="266" t="s">
        <v>81</v>
      </c>
      <c r="AV162" s="265" t="s">
        <v>81</v>
      </c>
      <c r="AW162" s="265" t="s">
        <v>36</v>
      </c>
      <c r="AX162" s="265" t="s">
        <v>73</v>
      </c>
      <c r="AY162" s="266" t="s">
        <v>160</v>
      </c>
    </row>
    <row r="163" spans="2:65" s="265" customFormat="1">
      <c r="B163" s="264"/>
      <c r="D163" s="254" t="s">
        <v>171</v>
      </c>
      <c r="E163" s="266" t="s">
        <v>5</v>
      </c>
      <c r="F163" s="267" t="s">
        <v>616</v>
      </c>
      <c r="H163" s="268">
        <v>-0.56299999999999994</v>
      </c>
      <c r="I163" s="10"/>
      <c r="L163" s="264"/>
      <c r="M163" s="269"/>
      <c r="N163" s="270"/>
      <c r="O163" s="270"/>
      <c r="P163" s="270"/>
      <c r="Q163" s="270"/>
      <c r="R163" s="270"/>
      <c r="S163" s="270"/>
      <c r="T163" s="271"/>
      <c r="AT163" s="266" t="s">
        <v>171</v>
      </c>
      <c r="AU163" s="266" t="s">
        <v>81</v>
      </c>
      <c r="AV163" s="265" t="s">
        <v>81</v>
      </c>
      <c r="AW163" s="265" t="s">
        <v>36</v>
      </c>
      <c r="AX163" s="265" t="s">
        <v>73</v>
      </c>
      <c r="AY163" s="266" t="s">
        <v>160</v>
      </c>
    </row>
    <row r="164" spans="2:65" s="265" customFormat="1">
      <c r="B164" s="264"/>
      <c r="D164" s="254" t="s">
        <v>171</v>
      </c>
      <c r="E164" s="266" t="s">
        <v>5</v>
      </c>
      <c r="F164" s="267" t="s">
        <v>617</v>
      </c>
      <c r="H164" s="268">
        <v>-0.45</v>
      </c>
      <c r="I164" s="10"/>
      <c r="L164" s="264"/>
      <c r="M164" s="269"/>
      <c r="N164" s="270"/>
      <c r="O164" s="270"/>
      <c r="P164" s="270"/>
      <c r="Q164" s="270"/>
      <c r="R164" s="270"/>
      <c r="S164" s="270"/>
      <c r="T164" s="271"/>
      <c r="AT164" s="266" t="s">
        <v>171</v>
      </c>
      <c r="AU164" s="266" t="s">
        <v>81</v>
      </c>
      <c r="AV164" s="265" t="s">
        <v>81</v>
      </c>
      <c r="AW164" s="265" t="s">
        <v>36</v>
      </c>
      <c r="AX164" s="265" t="s">
        <v>73</v>
      </c>
      <c r="AY164" s="266" t="s">
        <v>160</v>
      </c>
    </row>
    <row r="165" spans="2:65" s="265" customFormat="1">
      <c r="B165" s="264"/>
      <c r="D165" s="254" t="s">
        <v>171</v>
      </c>
      <c r="E165" s="266" t="s">
        <v>5</v>
      </c>
      <c r="F165" s="267" t="s">
        <v>618</v>
      </c>
      <c r="H165" s="268">
        <v>-0.78</v>
      </c>
      <c r="I165" s="10"/>
      <c r="L165" s="264"/>
      <c r="M165" s="269"/>
      <c r="N165" s="270"/>
      <c r="O165" s="270"/>
      <c r="P165" s="270"/>
      <c r="Q165" s="270"/>
      <c r="R165" s="270"/>
      <c r="S165" s="270"/>
      <c r="T165" s="271"/>
      <c r="AT165" s="266" t="s">
        <v>171</v>
      </c>
      <c r="AU165" s="266" t="s">
        <v>81</v>
      </c>
      <c r="AV165" s="265" t="s">
        <v>81</v>
      </c>
      <c r="AW165" s="265" t="s">
        <v>36</v>
      </c>
      <c r="AX165" s="265" t="s">
        <v>73</v>
      </c>
      <c r="AY165" s="266" t="s">
        <v>160</v>
      </c>
    </row>
    <row r="166" spans="2:65" s="294" customFormat="1">
      <c r="B166" s="293"/>
      <c r="D166" s="254" t="s">
        <v>171</v>
      </c>
      <c r="E166" s="295" t="s">
        <v>5</v>
      </c>
      <c r="F166" s="296" t="s">
        <v>619</v>
      </c>
      <c r="H166" s="297">
        <v>3.242</v>
      </c>
      <c r="I166" s="13"/>
      <c r="L166" s="293"/>
      <c r="M166" s="298"/>
      <c r="N166" s="299"/>
      <c r="O166" s="299"/>
      <c r="P166" s="299"/>
      <c r="Q166" s="299"/>
      <c r="R166" s="299"/>
      <c r="S166" s="299"/>
      <c r="T166" s="300"/>
      <c r="AT166" s="295" t="s">
        <v>171</v>
      </c>
      <c r="AU166" s="295" t="s">
        <v>81</v>
      </c>
      <c r="AV166" s="294" t="s">
        <v>184</v>
      </c>
      <c r="AW166" s="294" t="s">
        <v>36</v>
      </c>
      <c r="AX166" s="294" t="s">
        <v>73</v>
      </c>
      <c r="AY166" s="295" t="s">
        <v>160</v>
      </c>
    </row>
    <row r="167" spans="2:65" s="258" customFormat="1">
      <c r="B167" s="257"/>
      <c r="D167" s="254" t="s">
        <v>171</v>
      </c>
      <c r="E167" s="259" t="s">
        <v>5</v>
      </c>
      <c r="F167" s="260" t="s">
        <v>620</v>
      </c>
      <c r="H167" s="259" t="s">
        <v>5</v>
      </c>
      <c r="I167" s="9"/>
      <c r="L167" s="257"/>
      <c r="M167" s="261"/>
      <c r="N167" s="262"/>
      <c r="O167" s="262"/>
      <c r="P167" s="262"/>
      <c r="Q167" s="262"/>
      <c r="R167" s="262"/>
      <c r="S167" s="262"/>
      <c r="T167" s="263"/>
      <c r="AT167" s="259" t="s">
        <v>171</v>
      </c>
      <c r="AU167" s="259" t="s">
        <v>81</v>
      </c>
      <c r="AV167" s="258" t="s">
        <v>77</v>
      </c>
      <c r="AW167" s="258" t="s">
        <v>36</v>
      </c>
      <c r="AX167" s="258" t="s">
        <v>73</v>
      </c>
      <c r="AY167" s="259" t="s">
        <v>160</v>
      </c>
    </row>
    <row r="168" spans="2:65" s="265" customFormat="1">
      <c r="B168" s="264"/>
      <c r="D168" s="254" t="s">
        <v>171</v>
      </c>
      <c r="E168" s="266" t="s">
        <v>5</v>
      </c>
      <c r="F168" s="267" t="s">
        <v>621</v>
      </c>
      <c r="H168" s="268">
        <v>20.140999999999998</v>
      </c>
      <c r="I168" s="10"/>
      <c r="L168" s="264"/>
      <c r="M168" s="269"/>
      <c r="N168" s="270"/>
      <c r="O168" s="270"/>
      <c r="P168" s="270"/>
      <c r="Q168" s="270"/>
      <c r="R168" s="270"/>
      <c r="S168" s="270"/>
      <c r="T168" s="271"/>
      <c r="AT168" s="266" t="s">
        <v>171</v>
      </c>
      <c r="AU168" s="266" t="s">
        <v>81</v>
      </c>
      <c r="AV168" s="265" t="s">
        <v>81</v>
      </c>
      <c r="AW168" s="265" t="s">
        <v>36</v>
      </c>
      <c r="AX168" s="265" t="s">
        <v>73</v>
      </c>
      <c r="AY168" s="266" t="s">
        <v>160</v>
      </c>
    </row>
    <row r="169" spans="2:65" s="265" customFormat="1">
      <c r="B169" s="264"/>
      <c r="D169" s="254" t="s">
        <v>171</v>
      </c>
      <c r="E169" s="266" t="s">
        <v>5</v>
      </c>
      <c r="F169" s="267" t="s">
        <v>622</v>
      </c>
      <c r="H169" s="268">
        <v>-2.25</v>
      </c>
      <c r="I169" s="10"/>
      <c r="L169" s="264"/>
      <c r="M169" s="269"/>
      <c r="N169" s="270"/>
      <c r="O169" s="270"/>
      <c r="P169" s="270"/>
      <c r="Q169" s="270"/>
      <c r="R169" s="270"/>
      <c r="S169" s="270"/>
      <c r="T169" s="271"/>
      <c r="AT169" s="266" t="s">
        <v>171</v>
      </c>
      <c r="AU169" s="266" t="s">
        <v>81</v>
      </c>
      <c r="AV169" s="265" t="s">
        <v>81</v>
      </c>
      <c r="AW169" s="265" t="s">
        <v>36</v>
      </c>
      <c r="AX169" s="265" t="s">
        <v>73</v>
      </c>
      <c r="AY169" s="266" t="s">
        <v>160</v>
      </c>
    </row>
    <row r="170" spans="2:65" s="265" customFormat="1">
      <c r="B170" s="264"/>
      <c r="D170" s="254" t="s">
        <v>171</v>
      </c>
      <c r="E170" s="266" t="s">
        <v>5</v>
      </c>
      <c r="F170" s="267" t="s">
        <v>623</v>
      </c>
      <c r="H170" s="268">
        <v>-1.8</v>
      </c>
      <c r="I170" s="10"/>
      <c r="L170" s="264"/>
      <c r="M170" s="269"/>
      <c r="N170" s="270"/>
      <c r="O170" s="270"/>
      <c r="P170" s="270"/>
      <c r="Q170" s="270"/>
      <c r="R170" s="270"/>
      <c r="S170" s="270"/>
      <c r="T170" s="271"/>
      <c r="AT170" s="266" t="s">
        <v>171</v>
      </c>
      <c r="AU170" s="266" t="s">
        <v>81</v>
      </c>
      <c r="AV170" s="265" t="s">
        <v>81</v>
      </c>
      <c r="AW170" s="265" t="s">
        <v>36</v>
      </c>
      <c r="AX170" s="265" t="s">
        <v>73</v>
      </c>
      <c r="AY170" s="266" t="s">
        <v>160</v>
      </c>
    </row>
    <row r="171" spans="2:65" s="265" customFormat="1">
      <c r="B171" s="264"/>
      <c r="D171" s="254" t="s">
        <v>171</v>
      </c>
      <c r="E171" s="266" t="s">
        <v>5</v>
      </c>
      <c r="F171" s="267" t="s">
        <v>624</v>
      </c>
      <c r="H171" s="268">
        <v>-3.12</v>
      </c>
      <c r="I171" s="10"/>
      <c r="L171" s="264"/>
      <c r="M171" s="269"/>
      <c r="N171" s="270"/>
      <c r="O171" s="270"/>
      <c r="P171" s="270"/>
      <c r="Q171" s="270"/>
      <c r="R171" s="270"/>
      <c r="S171" s="270"/>
      <c r="T171" s="271"/>
      <c r="AT171" s="266" t="s">
        <v>171</v>
      </c>
      <c r="AU171" s="266" t="s">
        <v>81</v>
      </c>
      <c r="AV171" s="265" t="s">
        <v>81</v>
      </c>
      <c r="AW171" s="265" t="s">
        <v>36</v>
      </c>
      <c r="AX171" s="265" t="s">
        <v>73</v>
      </c>
      <c r="AY171" s="266" t="s">
        <v>160</v>
      </c>
    </row>
    <row r="172" spans="2:65" s="294" customFormat="1">
      <c r="B172" s="293"/>
      <c r="D172" s="254" t="s">
        <v>171</v>
      </c>
      <c r="E172" s="295" t="s">
        <v>5</v>
      </c>
      <c r="F172" s="296" t="s">
        <v>619</v>
      </c>
      <c r="H172" s="297">
        <v>12.971</v>
      </c>
      <c r="I172" s="13"/>
      <c r="L172" s="293"/>
      <c r="M172" s="298"/>
      <c r="N172" s="299"/>
      <c r="O172" s="299"/>
      <c r="P172" s="299"/>
      <c r="Q172" s="299"/>
      <c r="R172" s="299"/>
      <c r="S172" s="299"/>
      <c r="T172" s="300"/>
      <c r="AT172" s="295" t="s">
        <v>171</v>
      </c>
      <c r="AU172" s="295" t="s">
        <v>81</v>
      </c>
      <c r="AV172" s="294" t="s">
        <v>184</v>
      </c>
      <c r="AW172" s="294" t="s">
        <v>36</v>
      </c>
      <c r="AX172" s="294" t="s">
        <v>73</v>
      </c>
      <c r="AY172" s="295" t="s">
        <v>160</v>
      </c>
    </row>
    <row r="173" spans="2:65" s="273" customFormat="1">
      <c r="B173" s="272"/>
      <c r="D173" s="254" t="s">
        <v>171</v>
      </c>
      <c r="E173" s="274" t="s">
        <v>5</v>
      </c>
      <c r="F173" s="275" t="s">
        <v>176</v>
      </c>
      <c r="H173" s="276">
        <v>16.213000000000001</v>
      </c>
      <c r="I173" s="11"/>
      <c r="L173" s="272"/>
      <c r="M173" s="277"/>
      <c r="N173" s="278"/>
      <c r="O173" s="278"/>
      <c r="P173" s="278"/>
      <c r="Q173" s="278"/>
      <c r="R173" s="278"/>
      <c r="S173" s="278"/>
      <c r="T173" s="279"/>
      <c r="AT173" s="274" t="s">
        <v>171</v>
      </c>
      <c r="AU173" s="274" t="s">
        <v>81</v>
      </c>
      <c r="AV173" s="273" t="s">
        <v>167</v>
      </c>
      <c r="AW173" s="273" t="s">
        <v>36</v>
      </c>
      <c r="AX173" s="273" t="s">
        <v>77</v>
      </c>
      <c r="AY173" s="274" t="s">
        <v>160</v>
      </c>
    </row>
    <row r="174" spans="2:65" s="118" customFormat="1" ht="25.5" customHeight="1">
      <c r="B174" s="113"/>
      <c r="C174" s="280" t="s">
        <v>262</v>
      </c>
      <c r="D174" s="280" t="s">
        <v>277</v>
      </c>
      <c r="E174" s="281" t="s">
        <v>278</v>
      </c>
      <c r="F174" s="282" t="s">
        <v>279</v>
      </c>
      <c r="G174" s="283" t="s">
        <v>280</v>
      </c>
      <c r="H174" s="284">
        <v>25.942</v>
      </c>
      <c r="I174" s="12"/>
      <c r="J174" s="285">
        <f>ROUND(I174*H174,2)</f>
        <v>0</v>
      </c>
      <c r="K174" s="282" t="s">
        <v>5</v>
      </c>
      <c r="L174" s="286"/>
      <c r="M174" s="287" t="s">
        <v>5</v>
      </c>
      <c r="N174" s="288" t="s">
        <v>44</v>
      </c>
      <c r="O174" s="114"/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AR174" s="97" t="s">
        <v>213</v>
      </c>
      <c r="AT174" s="97" t="s">
        <v>277</v>
      </c>
      <c r="AU174" s="97" t="s">
        <v>81</v>
      </c>
      <c r="AY174" s="97" t="s">
        <v>160</v>
      </c>
      <c r="BE174" s="253">
        <f>IF(N174="základní",J174,0)</f>
        <v>0</v>
      </c>
      <c r="BF174" s="253">
        <f>IF(N174="snížená",J174,0)</f>
        <v>0</v>
      </c>
      <c r="BG174" s="253">
        <f>IF(N174="zákl. přenesená",J174,0)</f>
        <v>0</v>
      </c>
      <c r="BH174" s="253">
        <f>IF(N174="sníž. přenesená",J174,0)</f>
        <v>0</v>
      </c>
      <c r="BI174" s="253">
        <f>IF(N174="nulová",J174,0)</f>
        <v>0</v>
      </c>
      <c r="BJ174" s="97" t="s">
        <v>77</v>
      </c>
      <c r="BK174" s="253">
        <f>ROUND(I174*H174,2)</f>
        <v>0</v>
      </c>
      <c r="BL174" s="97" t="s">
        <v>167</v>
      </c>
      <c r="BM174" s="97" t="s">
        <v>625</v>
      </c>
    </row>
    <row r="175" spans="2:65" s="118" customFormat="1" ht="27">
      <c r="B175" s="113"/>
      <c r="D175" s="254" t="s">
        <v>169</v>
      </c>
      <c r="F175" s="255" t="s">
        <v>282</v>
      </c>
      <c r="I175" s="6"/>
      <c r="L175" s="113"/>
      <c r="M175" s="256"/>
      <c r="N175" s="114"/>
      <c r="O175" s="114"/>
      <c r="P175" s="114"/>
      <c r="Q175" s="114"/>
      <c r="R175" s="114"/>
      <c r="S175" s="114"/>
      <c r="T175" s="144"/>
      <c r="AT175" s="97" t="s">
        <v>169</v>
      </c>
      <c r="AU175" s="97" t="s">
        <v>81</v>
      </c>
    </row>
    <row r="176" spans="2:65" s="265" customFormat="1">
      <c r="B176" s="264"/>
      <c r="D176" s="254" t="s">
        <v>171</v>
      </c>
      <c r="E176" s="266" t="s">
        <v>5</v>
      </c>
      <c r="F176" s="267" t="s">
        <v>626</v>
      </c>
      <c r="H176" s="268">
        <v>25.942</v>
      </c>
      <c r="I176" s="10"/>
      <c r="L176" s="264"/>
      <c r="M176" s="269"/>
      <c r="N176" s="270"/>
      <c r="O176" s="270"/>
      <c r="P176" s="270"/>
      <c r="Q176" s="270"/>
      <c r="R176" s="270"/>
      <c r="S176" s="270"/>
      <c r="T176" s="271"/>
      <c r="AT176" s="266" t="s">
        <v>171</v>
      </c>
      <c r="AU176" s="266" t="s">
        <v>81</v>
      </c>
      <c r="AV176" s="265" t="s">
        <v>81</v>
      </c>
      <c r="AW176" s="265" t="s">
        <v>36</v>
      </c>
      <c r="AX176" s="265" t="s">
        <v>77</v>
      </c>
      <c r="AY176" s="266" t="s">
        <v>160</v>
      </c>
    </row>
    <row r="177" spans="2:65" s="118" customFormat="1" ht="38.25" customHeight="1">
      <c r="B177" s="113"/>
      <c r="C177" s="243" t="s">
        <v>270</v>
      </c>
      <c r="D177" s="243" t="s">
        <v>162</v>
      </c>
      <c r="E177" s="244" t="s">
        <v>285</v>
      </c>
      <c r="F177" s="245" t="s">
        <v>286</v>
      </c>
      <c r="G177" s="246" t="s">
        <v>210</v>
      </c>
      <c r="H177" s="247">
        <v>3.242</v>
      </c>
      <c r="I177" s="8"/>
      <c r="J177" s="248">
        <f>ROUND(I177*H177,2)</f>
        <v>0</v>
      </c>
      <c r="K177" s="245" t="s">
        <v>5</v>
      </c>
      <c r="L177" s="113"/>
      <c r="M177" s="249" t="s">
        <v>5</v>
      </c>
      <c r="N177" s="250" t="s">
        <v>44</v>
      </c>
      <c r="O177" s="114"/>
      <c r="P177" s="251">
        <f>O177*H177</f>
        <v>0</v>
      </c>
      <c r="Q177" s="251">
        <v>0</v>
      </c>
      <c r="R177" s="251">
        <f>Q177*H177</f>
        <v>0</v>
      </c>
      <c r="S177" s="251">
        <v>0</v>
      </c>
      <c r="T177" s="252">
        <f>S177*H177</f>
        <v>0</v>
      </c>
      <c r="AR177" s="97" t="s">
        <v>167</v>
      </c>
      <c r="AT177" s="97" t="s">
        <v>162</v>
      </c>
      <c r="AU177" s="97" t="s">
        <v>81</v>
      </c>
      <c r="AY177" s="97" t="s">
        <v>160</v>
      </c>
      <c r="BE177" s="253">
        <f>IF(N177="základní",J177,0)</f>
        <v>0</v>
      </c>
      <c r="BF177" s="253">
        <f>IF(N177="snížená",J177,0)</f>
        <v>0</v>
      </c>
      <c r="BG177" s="253">
        <f>IF(N177="zákl. přenesená",J177,0)</f>
        <v>0</v>
      </c>
      <c r="BH177" s="253">
        <f>IF(N177="sníž. přenesená",J177,0)</f>
        <v>0</v>
      </c>
      <c r="BI177" s="253">
        <f>IF(N177="nulová",J177,0)</f>
        <v>0</v>
      </c>
      <c r="BJ177" s="97" t="s">
        <v>77</v>
      </c>
      <c r="BK177" s="253">
        <f>ROUND(I177*H177,2)</f>
        <v>0</v>
      </c>
      <c r="BL177" s="97" t="s">
        <v>167</v>
      </c>
      <c r="BM177" s="97" t="s">
        <v>627</v>
      </c>
    </row>
    <row r="178" spans="2:65" s="118" customFormat="1" ht="38.25" customHeight="1">
      <c r="B178" s="113"/>
      <c r="C178" s="243" t="s">
        <v>276</v>
      </c>
      <c r="D178" s="243" t="s">
        <v>162</v>
      </c>
      <c r="E178" s="244" t="s">
        <v>289</v>
      </c>
      <c r="F178" s="245" t="s">
        <v>290</v>
      </c>
      <c r="G178" s="246" t="s">
        <v>210</v>
      </c>
      <c r="H178" s="247">
        <v>8.0559999999999992</v>
      </c>
      <c r="I178" s="8"/>
      <c r="J178" s="248">
        <f>ROUND(I178*H178,2)</f>
        <v>0</v>
      </c>
      <c r="K178" s="245" t="s">
        <v>166</v>
      </c>
      <c r="L178" s="113"/>
      <c r="M178" s="249" t="s">
        <v>5</v>
      </c>
      <c r="N178" s="250" t="s">
        <v>44</v>
      </c>
      <c r="O178" s="114"/>
      <c r="P178" s="251">
        <f>O178*H178</f>
        <v>0</v>
      </c>
      <c r="Q178" s="251">
        <v>0</v>
      </c>
      <c r="R178" s="251">
        <f>Q178*H178</f>
        <v>0</v>
      </c>
      <c r="S178" s="251">
        <v>0</v>
      </c>
      <c r="T178" s="252">
        <f>S178*H178</f>
        <v>0</v>
      </c>
      <c r="AR178" s="97" t="s">
        <v>167</v>
      </c>
      <c r="AT178" s="97" t="s">
        <v>162</v>
      </c>
      <c r="AU178" s="97" t="s">
        <v>81</v>
      </c>
      <c r="AY178" s="97" t="s">
        <v>160</v>
      </c>
      <c r="BE178" s="253">
        <f>IF(N178="základní",J178,0)</f>
        <v>0</v>
      </c>
      <c r="BF178" s="253">
        <f>IF(N178="snížená",J178,0)</f>
        <v>0</v>
      </c>
      <c r="BG178" s="253">
        <f>IF(N178="zákl. přenesená",J178,0)</f>
        <v>0</v>
      </c>
      <c r="BH178" s="253">
        <f>IF(N178="sníž. přenesená",J178,0)</f>
        <v>0</v>
      </c>
      <c r="BI178" s="253">
        <f>IF(N178="nulová",J178,0)</f>
        <v>0</v>
      </c>
      <c r="BJ178" s="97" t="s">
        <v>77</v>
      </c>
      <c r="BK178" s="253">
        <f>ROUND(I178*H178,2)</f>
        <v>0</v>
      </c>
      <c r="BL178" s="97" t="s">
        <v>167</v>
      </c>
      <c r="BM178" s="97" t="s">
        <v>628</v>
      </c>
    </row>
    <row r="179" spans="2:65" s="258" customFormat="1">
      <c r="B179" s="257"/>
      <c r="D179" s="254" t="s">
        <v>171</v>
      </c>
      <c r="E179" s="259" t="s">
        <v>5</v>
      </c>
      <c r="F179" s="260" t="s">
        <v>172</v>
      </c>
      <c r="H179" s="259" t="s">
        <v>5</v>
      </c>
      <c r="I179" s="9"/>
      <c r="L179" s="257"/>
      <c r="M179" s="261"/>
      <c r="N179" s="262"/>
      <c r="O179" s="262"/>
      <c r="P179" s="262"/>
      <c r="Q179" s="262"/>
      <c r="R179" s="262"/>
      <c r="S179" s="262"/>
      <c r="T179" s="263"/>
      <c r="AT179" s="259" t="s">
        <v>171</v>
      </c>
      <c r="AU179" s="259" t="s">
        <v>81</v>
      </c>
      <c r="AV179" s="258" t="s">
        <v>77</v>
      </c>
      <c r="AW179" s="258" t="s">
        <v>36</v>
      </c>
      <c r="AX179" s="258" t="s">
        <v>73</v>
      </c>
      <c r="AY179" s="259" t="s">
        <v>160</v>
      </c>
    </row>
    <row r="180" spans="2:65" s="265" customFormat="1">
      <c r="B180" s="264"/>
      <c r="D180" s="254" t="s">
        <v>171</v>
      </c>
      <c r="E180" s="266" t="s">
        <v>5</v>
      </c>
      <c r="F180" s="267" t="s">
        <v>629</v>
      </c>
      <c r="H180" s="268">
        <v>2.4380000000000002</v>
      </c>
      <c r="I180" s="10"/>
      <c r="L180" s="264"/>
      <c r="M180" s="269"/>
      <c r="N180" s="270"/>
      <c r="O180" s="270"/>
      <c r="P180" s="270"/>
      <c r="Q180" s="270"/>
      <c r="R180" s="270"/>
      <c r="S180" s="270"/>
      <c r="T180" s="271"/>
      <c r="AT180" s="266" t="s">
        <v>171</v>
      </c>
      <c r="AU180" s="266" t="s">
        <v>81</v>
      </c>
      <c r="AV180" s="265" t="s">
        <v>81</v>
      </c>
      <c r="AW180" s="265" t="s">
        <v>36</v>
      </c>
      <c r="AX180" s="265" t="s">
        <v>73</v>
      </c>
      <c r="AY180" s="266" t="s">
        <v>160</v>
      </c>
    </row>
    <row r="181" spans="2:65" s="265" customFormat="1">
      <c r="B181" s="264"/>
      <c r="D181" s="254" t="s">
        <v>171</v>
      </c>
      <c r="E181" s="266" t="s">
        <v>5</v>
      </c>
      <c r="F181" s="267" t="s">
        <v>630</v>
      </c>
      <c r="H181" s="268">
        <v>-0.24099999999999999</v>
      </c>
      <c r="I181" s="10"/>
      <c r="L181" s="264"/>
      <c r="M181" s="269"/>
      <c r="N181" s="270"/>
      <c r="O181" s="270"/>
      <c r="P181" s="270"/>
      <c r="Q181" s="270"/>
      <c r="R181" s="270"/>
      <c r="S181" s="270"/>
      <c r="T181" s="271"/>
      <c r="AT181" s="266" t="s">
        <v>171</v>
      </c>
      <c r="AU181" s="266" t="s">
        <v>81</v>
      </c>
      <c r="AV181" s="265" t="s">
        <v>81</v>
      </c>
      <c r="AW181" s="265" t="s">
        <v>36</v>
      </c>
      <c r="AX181" s="265" t="s">
        <v>73</v>
      </c>
      <c r="AY181" s="266" t="s">
        <v>160</v>
      </c>
    </row>
    <row r="182" spans="2:65" s="265" customFormat="1">
      <c r="B182" s="264"/>
      <c r="D182" s="254" t="s">
        <v>171</v>
      </c>
      <c r="E182" s="266" t="s">
        <v>5</v>
      </c>
      <c r="F182" s="267" t="s">
        <v>631</v>
      </c>
      <c r="H182" s="268">
        <v>2.25</v>
      </c>
      <c r="I182" s="10"/>
      <c r="L182" s="264"/>
      <c r="M182" s="269"/>
      <c r="N182" s="270"/>
      <c r="O182" s="270"/>
      <c r="P182" s="270"/>
      <c r="Q182" s="270"/>
      <c r="R182" s="270"/>
      <c r="S182" s="270"/>
      <c r="T182" s="271"/>
      <c r="AT182" s="266" t="s">
        <v>171</v>
      </c>
      <c r="AU182" s="266" t="s">
        <v>81</v>
      </c>
      <c r="AV182" s="265" t="s">
        <v>81</v>
      </c>
      <c r="AW182" s="265" t="s">
        <v>36</v>
      </c>
      <c r="AX182" s="265" t="s">
        <v>73</v>
      </c>
      <c r="AY182" s="266" t="s">
        <v>160</v>
      </c>
    </row>
    <row r="183" spans="2:65" s="265" customFormat="1">
      <c r="B183" s="264"/>
      <c r="D183" s="254" t="s">
        <v>171</v>
      </c>
      <c r="E183" s="266" t="s">
        <v>5</v>
      </c>
      <c r="F183" s="267" t="s">
        <v>632</v>
      </c>
      <c r="H183" s="268">
        <v>-0.14399999999999999</v>
      </c>
      <c r="I183" s="10"/>
      <c r="L183" s="264"/>
      <c r="M183" s="269"/>
      <c r="N183" s="270"/>
      <c r="O183" s="270"/>
      <c r="P183" s="270"/>
      <c r="Q183" s="270"/>
      <c r="R183" s="270"/>
      <c r="S183" s="270"/>
      <c r="T183" s="271"/>
      <c r="AT183" s="266" t="s">
        <v>171</v>
      </c>
      <c r="AU183" s="266" t="s">
        <v>81</v>
      </c>
      <c r="AV183" s="265" t="s">
        <v>81</v>
      </c>
      <c r="AW183" s="265" t="s">
        <v>36</v>
      </c>
      <c r="AX183" s="265" t="s">
        <v>73</v>
      </c>
      <c r="AY183" s="266" t="s">
        <v>160</v>
      </c>
    </row>
    <row r="184" spans="2:65" s="265" customFormat="1">
      <c r="B184" s="264"/>
      <c r="D184" s="254" t="s">
        <v>171</v>
      </c>
      <c r="E184" s="266" t="s">
        <v>5</v>
      </c>
      <c r="F184" s="267" t="s">
        <v>633</v>
      </c>
      <c r="H184" s="268">
        <v>3.9</v>
      </c>
      <c r="I184" s="10"/>
      <c r="L184" s="264"/>
      <c r="M184" s="269"/>
      <c r="N184" s="270"/>
      <c r="O184" s="270"/>
      <c r="P184" s="270"/>
      <c r="Q184" s="270"/>
      <c r="R184" s="270"/>
      <c r="S184" s="270"/>
      <c r="T184" s="271"/>
      <c r="AT184" s="266" t="s">
        <v>171</v>
      </c>
      <c r="AU184" s="266" t="s">
        <v>81</v>
      </c>
      <c r="AV184" s="265" t="s">
        <v>81</v>
      </c>
      <c r="AW184" s="265" t="s">
        <v>36</v>
      </c>
      <c r="AX184" s="265" t="s">
        <v>73</v>
      </c>
      <c r="AY184" s="266" t="s">
        <v>160</v>
      </c>
    </row>
    <row r="185" spans="2:65" s="265" customFormat="1">
      <c r="B185" s="264"/>
      <c r="D185" s="254" t="s">
        <v>171</v>
      </c>
      <c r="E185" s="266" t="s">
        <v>5</v>
      </c>
      <c r="F185" s="267" t="s">
        <v>634</v>
      </c>
      <c r="H185" s="268">
        <v>-0.14699999999999999</v>
      </c>
      <c r="I185" s="10"/>
      <c r="L185" s="264"/>
      <c r="M185" s="269"/>
      <c r="N185" s="270"/>
      <c r="O185" s="270"/>
      <c r="P185" s="270"/>
      <c r="Q185" s="270"/>
      <c r="R185" s="270"/>
      <c r="S185" s="270"/>
      <c r="T185" s="271"/>
      <c r="AT185" s="266" t="s">
        <v>171</v>
      </c>
      <c r="AU185" s="266" t="s">
        <v>81</v>
      </c>
      <c r="AV185" s="265" t="s">
        <v>81</v>
      </c>
      <c r="AW185" s="265" t="s">
        <v>36</v>
      </c>
      <c r="AX185" s="265" t="s">
        <v>73</v>
      </c>
      <c r="AY185" s="266" t="s">
        <v>160</v>
      </c>
    </row>
    <row r="186" spans="2:65" s="273" customFormat="1">
      <c r="B186" s="272"/>
      <c r="D186" s="254" t="s">
        <v>171</v>
      </c>
      <c r="E186" s="274" t="s">
        <v>5</v>
      </c>
      <c r="F186" s="275" t="s">
        <v>176</v>
      </c>
      <c r="H186" s="276">
        <v>8.0559999999999992</v>
      </c>
      <c r="I186" s="11"/>
      <c r="L186" s="272"/>
      <c r="M186" s="277"/>
      <c r="N186" s="278"/>
      <c r="O186" s="278"/>
      <c r="P186" s="278"/>
      <c r="Q186" s="278"/>
      <c r="R186" s="278"/>
      <c r="S186" s="278"/>
      <c r="T186" s="279"/>
      <c r="AT186" s="274" t="s">
        <v>171</v>
      </c>
      <c r="AU186" s="274" t="s">
        <v>81</v>
      </c>
      <c r="AV186" s="273" t="s">
        <v>167</v>
      </c>
      <c r="AW186" s="273" t="s">
        <v>36</v>
      </c>
      <c r="AX186" s="273" t="s">
        <v>77</v>
      </c>
      <c r="AY186" s="274" t="s">
        <v>160</v>
      </c>
    </row>
    <row r="187" spans="2:65" s="118" customFormat="1" ht="16.5" customHeight="1">
      <c r="B187" s="113"/>
      <c r="C187" s="280" t="s">
        <v>284</v>
      </c>
      <c r="D187" s="280" t="s">
        <v>277</v>
      </c>
      <c r="E187" s="281" t="s">
        <v>294</v>
      </c>
      <c r="F187" s="282" t="s">
        <v>295</v>
      </c>
      <c r="G187" s="283" t="s">
        <v>280</v>
      </c>
      <c r="H187" s="284">
        <v>16.111999999999998</v>
      </c>
      <c r="I187" s="12"/>
      <c r="J187" s="285">
        <f>ROUND(I187*H187,2)</f>
        <v>0</v>
      </c>
      <c r="K187" s="282" t="s">
        <v>188</v>
      </c>
      <c r="L187" s="286"/>
      <c r="M187" s="287" t="s">
        <v>5</v>
      </c>
      <c r="N187" s="288" t="s">
        <v>44</v>
      </c>
      <c r="O187" s="114"/>
      <c r="P187" s="251">
        <f>O187*H187</f>
        <v>0</v>
      </c>
      <c r="Q187" s="251">
        <v>0</v>
      </c>
      <c r="R187" s="251">
        <f>Q187*H187</f>
        <v>0</v>
      </c>
      <c r="S187" s="251">
        <v>0</v>
      </c>
      <c r="T187" s="252">
        <f>S187*H187</f>
        <v>0</v>
      </c>
      <c r="AR187" s="97" t="s">
        <v>213</v>
      </c>
      <c r="AT187" s="97" t="s">
        <v>277</v>
      </c>
      <c r="AU187" s="97" t="s">
        <v>81</v>
      </c>
      <c r="AY187" s="97" t="s">
        <v>160</v>
      </c>
      <c r="BE187" s="253">
        <f>IF(N187="základní",J187,0)</f>
        <v>0</v>
      </c>
      <c r="BF187" s="253">
        <f>IF(N187="snížená",J187,0)</f>
        <v>0</v>
      </c>
      <c r="BG187" s="253">
        <f>IF(N187="zákl. přenesená",J187,0)</f>
        <v>0</v>
      </c>
      <c r="BH187" s="253">
        <f>IF(N187="sníž. přenesená",J187,0)</f>
        <v>0</v>
      </c>
      <c r="BI187" s="253">
        <f>IF(N187="nulová",J187,0)</f>
        <v>0</v>
      </c>
      <c r="BJ187" s="97" t="s">
        <v>77</v>
      </c>
      <c r="BK187" s="253">
        <f>ROUND(I187*H187,2)</f>
        <v>0</v>
      </c>
      <c r="BL187" s="97" t="s">
        <v>167</v>
      </c>
      <c r="BM187" s="97" t="s">
        <v>635</v>
      </c>
    </row>
    <row r="188" spans="2:65" s="118" customFormat="1" ht="27">
      <c r="B188" s="113"/>
      <c r="D188" s="254" t="s">
        <v>169</v>
      </c>
      <c r="F188" s="255" t="s">
        <v>282</v>
      </c>
      <c r="I188" s="6"/>
      <c r="L188" s="113"/>
      <c r="M188" s="256"/>
      <c r="N188" s="114"/>
      <c r="O188" s="114"/>
      <c r="P188" s="114"/>
      <c r="Q188" s="114"/>
      <c r="R188" s="114"/>
      <c r="S188" s="114"/>
      <c r="T188" s="144"/>
      <c r="AT188" s="97" t="s">
        <v>169</v>
      </c>
      <c r="AU188" s="97" t="s">
        <v>81</v>
      </c>
    </row>
    <row r="189" spans="2:65" s="265" customFormat="1">
      <c r="B189" s="264"/>
      <c r="D189" s="254" t="s">
        <v>171</v>
      </c>
      <c r="F189" s="267" t="s">
        <v>636</v>
      </c>
      <c r="H189" s="268">
        <v>16.111999999999998</v>
      </c>
      <c r="I189" s="10"/>
      <c r="L189" s="264"/>
      <c r="M189" s="269"/>
      <c r="N189" s="270"/>
      <c r="O189" s="270"/>
      <c r="P189" s="270"/>
      <c r="Q189" s="270"/>
      <c r="R189" s="270"/>
      <c r="S189" s="270"/>
      <c r="T189" s="271"/>
      <c r="AT189" s="266" t="s">
        <v>171</v>
      </c>
      <c r="AU189" s="266" t="s">
        <v>81</v>
      </c>
      <c r="AV189" s="265" t="s">
        <v>81</v>
      </c>
      <c r="AW189" s="265" t="s">
        <v>6</v>
      </c>
      <c r="AX189" s="265" t="s">
        <v>77</v>
      </c>
      <c r="AY189" s="266" t="s">
        <v>160</v>
      </c>
    </row>
    <row r="190" spans="2:65" s="118" customFormat="1" ht="38.25" customHeight="1">
      <c r="B190" s="113"/>
      <c r="C190" s="243" t="s">
        <v>288</v>
      </c>
      <c r="D190" s="243" t="s">
        <v>162</v>
      </c>
      <c r="E190" s="244" t="s">
        <v>299</v>
      </c>
      <c r="F190" s="245" t="s">
        <v>300</v>
      </c>
      <c r="G190" s="246" t="s">
        <v>165</v>
      </c>
      <c r="H190" s="247">
        <v>11</v>
      </c>
      <c r="I190" s="8"/>
      <c r="J190" s="248">
        <f>ROUND(I190*H190,2)</f>
        <v>0</v>
      </c>
      <c r="K190" s="245" t="s">
        <v>188</v>
      </c>
      <c r="L190" s="113"/>
      <c r="M190" s="249" t="s">
        <v>5</v>
      </c>
      <c r="N190" s="250" t="s">
        <v>44</v>
      </c>
      <c r="O190" s="114"/>
      <c r="P190" s="251">
        <f>O190*H190</f>
        <v>0</v>
      </c>
      <c r="Q190" s="251">
        <v>0</v>
      </c>
      <c r="R190" s="251">
        <f>Q190*H190</f>
        <v>0</v>
      </c>
      <c r="S190" s="251">
        <v>0</v>
      </c>
      <c r="T190" s="252">
        <f>S190*H190</f>
        <v>0</v>
      </c>
      <c r="AR190" s="97" t="s">
        <v>167</v>
      </c>
      <c r="AT190" s="97" t="s">
        <v>162</v>
      </c>
      <c r="AU190" s="97" t="s">
        <v>81</v>
      </c>
      <c r="AY190" s="97" t="s">
        <v>160</v>
      </c>
      <c r="BE190" s="253">
        <f>IF(N190="základní",J190,0)</f>
        <v>0</v>
      </c>
      <c r="BF190" s="253">
        <f>IF(N190="snížená",J190,0)</f>
        <v>0</v>
      </c>
      <c r="BG190" s="253">
        <f>IF(N190="zákl. přenesená",J190,0)</f>
        <v>0</v>
      </c>
      <c r="BH190" s="253">
        <f>IF(N190="sníž. přenesená",J190,0)</f>
        <v>0</v>
      </c>
      <c r="BI190" s="253">
        <f>IF(N190="nulová",J190,0)</f>
        <v>0</v>
      </c>
      <c r="BJ190" s="97" t="s">
        <v>77</v>
      </c>
      <c r="BK190" s="253">
        <f>ROUND(I190*H190,2)</f>
        <v>0</v>
      </c>
      <c r="BL190" s="97" t="s">
        <v>167</v>
      </c>
      <c r="BM190" s="97" t="s">
        <v>637</v>
      </c>
    </row>
    <row r="191" spans="2:65" s="265" customFormat="1">
      <c r="B191" s="264"/>
      <c r="D191" s="254" t="s">
        <v>171</v>
      </c>
      <c r="E191" s="266" t="s">
        <v>5</v>
      </c>
      <c r="F191" s="267" t="s">
        <v>638</v>
      </c>
      <c r="H191" s="268">
        <v>5</v>
      </c>
      <c r="I191" s="10"/>
      <c r="L191" s="264"/>
      <c r="M191" s="269"/>
      <c r="N191" s="270"/>
      <c r="O191" s="270"/>
      <c r="P191" s="270"/>
      <c r="Q191" s="270"/>
      <c r="R191" s="270"/>
      <c r="S191" s="270"/>
      <c r="T191" s="271"/>
      <c r="AT191" s="266" t="s">
        <v>171</v>
      </c>
      <c r="AU191" s="266" t="s">
        <v>81</v>
      </c>
      <c r="AV191" s="265" t="s">
        <v>81</v>
      </c>
      <c r="AW191" s="265" t="s">
        <v>36</v>
      </c>
      <c r="AX191" s="265" t="s">
        <v>73</v>
      </c>
      <c r="AY191" s="266" t="s">
        <v>160</v>
      </c>
    </row>
    <row r="192" spans="2:65" s="265" customFormat="1">
      <c r="B192" s="264"/>
      <c r="D192" s="254" t="s">
        <v>171</v>
      </c>
      <c r="E192" s="266" t="s">
        <v>5</v>
      </c>
      <c r="F192" s="267" t="s">
        <v>639</v>
      </c>
      <c r="H192" s="268">
        <v>3</v>
      </c>
      <c r="I192" s="10"/>
      <c r="L192" s="264"/>
      <c r="M192" s="269"/>
      <c r="N192" s="270"/>
      <c r="O192" s="270"/>
      <c r="P192" s="270"/>
      <c r="Q192" s="270"/>
      <c r="R192" s="270"/>
      <c r="S192" s="270"/>
      <c r="T192" s="271"/>
      <c r="AT192" s="266" t="s">
        <v>171</v>
      </c>
      <c r="AU192" s="266" t="s">
        <v>81</v>
      </c>
      <c r="AV192" s="265" t="s">
        <v>81</v>
      </c>
      <c r="AW192" s="265" t="s">
        <v>36</v>
      </c>
      <c r="AX192" s="265" t="s">
        <v>73</v>
      </c>
      <c r="AY192" s="266" t="s">
        <v>160</v>
      </c>
    </row>
    <row r="193" spans="2:65" s="265" customFormat="1">
      <c r="B193" s="264"/>
      <c r="D193" s="254" t="s">
        <v>171</v>
      </c>
      <c r="E193" s="266" t="s">
        <v>5</v>
      </c>
      <c r="F193" s="267" t="s">
        <v>639</v>
      </c>
      <c r="H193" s="268">
        <v>3</v>
      </c>
      <c r="I193" s="10"/>
      <c r="L193" s="264"/>
      <c r="M193" s="269"/>
      <c r="N193" s="270"/>
      <c r="O193" s="270"/>
      <c r="P193" s="270"/>
      <c r="Q193" s="270"/>
      <c r="R193" s="270"/>
      <c r="S193" s="270"/>
      <c r="T193" s="271"/>
      <c r="AT193" s="266" t="s">
        <v>171</v>
      </c>
      <c r="AU193" s="266" t="s">
        <v>81</v>
      </c>
      <c r="AV193" s="265" t="s">
        <v>81</v>
      </c>
      <c r="AW193" s="265" t="s">
        <v>36</v>
      </c>
      <c r="AX193" s="265" t="s">
        <v>73</v>
      </c>
      <c r="AY193" s="266" t="s">
        <v>160</v>
      </c>
    </row>
    <row r="194" spans="2:65" s="273" customFormat="1">
      <c r="B194" s="272"/>
      <c r="D194" s="254" t="s">
        <v>171</v>
      </c>
      <c r="E194" s="274" t="s">
        <v>5</v>
      </c>
      <c r="F194" s="275" t="s">
        <v>176</v>
      </c>
      <c r="H194" s="276">
        <v>11</v>
      </c>
      <c r="I194" s="11"/>
      <c r="L194" s="272"/>
      <c r="M194" s="277"/>
      <c r="N194" s="278"/>
      <c r="O194" s="278"/>
      <c r="P194" s="278"/>
      <c r="Q194" s="278"/>
      <c r="R194" s="278"/>
      <c r="S194" s="278"/>
      <c r="T194" s="279"/>
      <c r="AT194" s="274" t="s">
        <v>171</v>
      </c>
      <c r="AU194" s="274" t="s">
        <v>81</v>
      </c>
      <c r="AV194" s="273" t="s">
        <v>167</v>
      </c>
      <c r="AW194" s="273" t="s">
        <v>36</v>
      </c>
      <c r="AX194" s="273" t="s">
        <v>77</v>
      </c>
      <c r="AY194" s="274" t="s">
        <v>160</v>
      </c>
    </row>
    <row r="195" spans="2:65" s="118" customFormat="1" ht="25.5" customHeight="1">
      <c r="B195" s="113"/>
      <c r="C195" s="243" t="s">
        <v>10</v>
      </c>
      <c r="D195" s="243" t="s">
        <v>162</v>
      </c>
      <c r="E195" s="244" t="s">
        <v>304</v>
      </c>
      <c r="F195" s="245" t="s">
        <v>305</v>
      </c>
      <c r="G195" s="246" t="s">
        <v>165</v>
      </c>
      <c r="H195" s="247">
        <v>11</v>
      </c>
      <c r="I195" s="8"/>
      <c r="J195" s="248">
        <f>ROUND(I195*H195,2)</f>
        <v>0</v>
      </c>
      <c r="K195" s="245" t="s">
        <v>188</v>
      </c>
      <c r="L195" s="113"/>
      <c r="M195" s="249" t="s">
        <v>5</v>
      </c>
      <c r="N195" s="250" t="s">
        <v>44</v>
      </c>
      <c r="O195" s="114"/>
      <c r="P195" s="251">
        <f>O195*H195</f>
        <v>0</v>
      </c>
      <c r="Q195" s="251">
        <v>0</v>
      </c>
      <c r="R195" s="251">
        <f>Q195*H195</f>
        <v>0</v>
      </c>
      <c r="S195" s="251">
        <v>0</v>
      </c>
      <c r="T195" s="252">
        <f>S195*H195</f>
        <v>0</v>
      </c>
      <c r="AR195" s="97" t="s">
        <v>167</v>
      </c>
      <c r="AT195" s="97" t="s">
        <v>162</v>
      </c>
      <c r="AU195" s="97" t="s">
        <v>81</v>
      </c>
      <c r="AY195" s="97" t="s">
        <v>160</v>
      </c>
      <c r="BE195" s="253">
        <f>IF(N195="základní",J195,0)</f>
        <v>0</v>
      </c>
      <c r="BF195" s="253">
        <f>IF(N195="snížená",J195,0)</f>
        <v>0</v>
      </c>
      <c r="BG195" s="253">
        <f>IF(N195="zákl. přenesená",J195,0)</f>
        <v>0</v>
      </c>
      <c r="BH195" s="253">
        <f>IF(N195="sníž. přenesená",J195,0)</f>
        <v>0</v>
      </c>
      <c r="BI195" s="253">
        <f>IF(N195="nulová",J195,0)</f>
        <v>0</v>
      </c>
      <c r="BJ195" s="97" t="s">
        <v>77</v>
      </c>
      <c r="BK195" s="253">
        <f>ROUND(I195*H195,2)</f>
        <v>0</v>
      </c>
      <c r="BL195" s="97" t="s">
        <v>167</v>
      </c>
      <c r="BM195" s="97" t="s">
        <v>640</v>
      </c>
    </row>
    <row r="196" spans="2:65" s="265" customFormat="1">
      <c r="B196" s="264"/>
      <c r="D196" s="254" t="s">
        <v>171</v>
      </c>
      <c r="E196" s="266" t="s">
        <v>5</v>
      </c>
      <c r="F196" s="267" t="s">
        <v>638</v>
      </c>
      <c r="H196" s="268">
        <v>5</v>
      </c>
      <c r="I196" s="10"/>
      <c r="L196" s="264"/>
      <c r="M196" s="269"/>
      <c r="N196" s="270"/>
      <c r="O196" s="270"/>
      <c r="P196" s="270"/>
      <c r="Q196" s="270"/>
      <c r="R196" s="270"/>
      <c r="S196" s="270"/>
      <c r="T196" s="271"/>
      <c r="AT196" s="266" t="s">
        <v>171</v>
      </c>
      <c r="AU196" s="266" t="s">
        <v>81</v>
      </c>
      <c r="AV196" s="265" t="s">
        <v>81</v>
      </c>
      <c r="AW196" s="265" t="s">
        <v>36</v>
      </c>
      <c r="AX196" s="265" t="s">
        <v>73</v>
      </c>
      <c r="AY196" s="266" t="s">
        <v>160</v>
      </c>
    </row>
    <row r="197" spans="2:65" s="265" customFormat="1">
      <c r="B197" s="264"/>
      <c r="D197" s="254" t="s">
        <v>171</v>
      </c>
      <c r="E197" s="266" t="s">
        <v>5</v>
      </c>
      <c r="F197" s="267" t="s">
        <v>639</v>
      </c>
      <c r="H197" s="268">
        <v>3</v>
      </c>
      <c r="I197" s="10"/>
      <c r="L197" s="264"/>
      <c r="M197" s="269"/>
      <c r="N197" s="270"/>
      <c r="O197" s="270"/>
      <c r="P197" s="270"/>
      <c r="Q197" s="270"/>
      <c r="R197" s="270"/>
      <c r="S197" s="270"/>
      <c r="T197" s="271"/>
      <c r="AT197" s="266" t="s">
        <v>171</v>
      </c>
      <c r="AU197" s="266" t="s">
        <v>81</v>
      </c>
      <c r="AV197" s="265" t="s">
        <v>81</v>
      </c>
      <c r="AW197" s="265" t="s">
        <v>36</v>
      </c>
      <c r="AX197" s="265" t="s">
        <v>73</v>
      </c>
      <c r="AY197" s="266" t="s">
        <v>160</v>
      </c>
    </row>
    <row r="198" spans="2:65" s="265" customFormat="1">
      <c r="B198" s="264"/>
      <c r="D198" s="254" t="s">
        <v>171</v>
      </c>
      <c r="E198" s="266" t="s">
        <v>5</v>
      </c>
      <c r="F198" s="267" t="s">
        <v>639</v>
      </c>
      <c r="H198" s="268">
        <v>3</v>
      </c>
      <c r="I198" s="10"/>
      <c r="L198" s="264"/>
      <c r="M198" s="269"/>
      <c r="N198" s="270"/>
      <c r="O198" s="270"/>
      <c r="P198" s="270"/>
      <c r="Q198" s="270"/>
      <c r="R198" s="270"/>
      <c r="S198" s="270"/>
      <c r="T198" s="271"/>
      <c r="AT198" s="266" t="s">
        <v>171</v>
      </c>
      <c r="AU198" s="266" t="s">
        <v>81</v>
      </c>
      <c r="AV198" s="265" t="s">
        <v>81</v>
      </c>
      <c r="AW198" s="265" t="s">
        <v>36</v>
      </c>
      <c r="AX198" s="265" t="s">
        <v>73</v>
      </c>
      <c r="AY198" s="266" t="s">
        <v>160</v>
      </c>
    </row>
    <row r="199" spans="2:65" s="273" customFormat="1">
      <c r="B199" s="272"/>
      <c r="D199" s="254" t="s">
        <v>171</v>
      </c>
      <c r="E199" s="274" t="s">
        <v>5</v>
      </c>
      <c r="F199" s="275" t="s">
        <v>176</v>
      </c>
      <c r="H199" s="276">
        <v>11</v>
      </c>
      <c r="I199" s="11"/>
      <c r="L199" s="272"/>
      <c r="M199" s="277"/>
      <c r="N199" s="278"/>
      <c r="O199" s="278"/>
      <c r="P199" s="278"/>
      <c r="Q199" s="278"/>
      <c r="R199" s="278"/>
      <c r="S199" s="278"/>
      <c r="T199" s="279"/>
      <c r="AT199" s="274" t="s">
        <v>171</v>
      </c>
      <c r="AU199" s="274" t="s">
        <v>81</v>
      </c>
      <c r="AV199" s="273" t="s">
        <v>167</v>
      </c>
      <c r="AW199" s="273" t="s">
        <v>36</v>
      </c>
      <c r="AX199" s="273" t="s">
        <v>77</v>
      </c>
      <c r="AY199" s="274" t="s">
        <v>160</v>
      </c>
    </row>
    <row r="200" spans="2:65" s="118" customFormat="1" ht="25.5" customHeight="1">
      <c r="B200" s="113"/>
      <c r="C200" s="243" t="s">
        <v>298</v>
      </c>
      <c r="D200" s="243" t="s">
        <v>162</v>
      </c>
      <c r="E200" s="244" t="s">
        <v>309</v>
      </c>
      <c r="F200" s="245" t="s">
        <v>310</v>
      </c>
      <c r="G200" s="246" t="s">
        <v>165</v>
      </c>
      <c r="H200" s="247">
        <v>11</v>
      </c>
      <c r="I200" s="8"/>
      <c r="J200" s="248">
        <f>ROUND(I200*H200,2)</f>
        <v>0</v>
      </c>
      <c r="K200" s="245" t="s">
        <v>188</v>
      </c>
      <c r="L200" s="113"/>
      <c r="M200" s="249" t="s">
        <v>5</v>
      </c>
      <c r="N200" s="250" t="s">
        <v>44</v>
      </c>
      <c r="O200" s="114"/>
      <c r="P200" s="251">
        <f>O200*H200</f>
        <v>0</v>
      </c>
      <c r="Q200" s="251">
        <v>0</v>
      </c>
      <c r="R200" s="251">
        <f>Q200*H200</f>
        <v>0</v>
      </c>
      <c r="S200" s="251">
        <v>0</v>
      </c>
      <c r="T200" s="252">
        <f>S200*H200</f>
        <v>0</v>
      </c>
      <c r="AR200" s="97" t="s">
        <v>167</v>
      </c>
      <c r="AT200" s="97" t="s">
        <v>162</v>
      </c>
      <c r="AU200" s="97" t="s">
        <v>81</v>
      </c>
      <c r="AY200" s="97" t="s">
        <v>160</v>
      </c>
      <c r="BE200" s="253">
        <f>IF(N200="základní",J200,0)</f>
        <v>0</v>
      </c>
      <c r="BF200" s="253">
        <f>IF(N200="snížená",J200,0)</f>
        <v>0</v>
      </c>
      <c r="BG200" s="253">
        <f>IF(N200="zákl. přenesená",J200,0)</f>
        <v>0</v>
      </c>
      <c r="BH200" s="253">
        <f>IF(N200="sníž. přenesená",J200,0)</f>
        <v>0</v>
      </c>
      <c r="BI200" s="253">
        <f>IF(N200="nulová",J200,0)</f>
        <v>0</v>
      </c>
      <c r="BJ200" s="97" t="s">
        <v>77</v>
      </c>
      <c r="BK200" s="253">
        <f>ROUND(I200*H200,2)</f>
        <v>0</v>
      </c>
      <c r="BL200" s="97" t="s">
        <v>167</v>
      </c>
      <c r="BM200" s="97" t="s">
        <v>641</v>
      </c>
    </row>
    <row r="201" spans="2:65" s="265" customFormat="1">
      <c r="B201" s="264"/>
      <c r="D201" s="254" t="s">
        <v>171</v>
      </c>
      <c r="E201" s="266" t="s">
        <v>5</v>
      </c>
      <c r="F201" s="267" t="s">
        <v>642</v>
      </c>
      <c r="H201" s="268">
        <v>11</v>
      </c>
      <c r="I201" s="10"/>
      <c r="L201" s="264"/>
      <c r="M201" s="269"/>
      <c r="N201" s="270"/>
      <c r="O201" s="270"/>
      <c r="P201" s="270"/>
      <c r="Q201" s="270"/>
      <c r="R201" s="270"/>
      <c r="S201" s="270"/>
      <c r="T201" s="271"/>
      <c r="AT201" s="266" t="s">
        <v>171</v>
      </c>
      <c r="AU201" s="266" t="s">
        <v>81</v>
      </c>
      <c r="AV201" s="265" t="s">
        <v>81</v>
      </c>
      <c r="AW201" s="265" t="s">
        <v>36</v>
      </c>
      <c r="AX201" s="265" t="s">
        <v>77</v>
      </c>
      <c r="AY201" s="266" t="s">
        <v>160</v>
      </c>
    </row>
    <row r="202" spans="2:65" s="118" customFormat="1" ht="16.5" customHeight="1">
      <c r="B202" s="113"/>
      <c r="C202" s="280" t="s">
        <v>303</v>
      </c>
      <c r="D202" s="280" t="s">
        <v>277</v>
      </c>
      <c r="E202" s="281" t="s">
        <v>314</v>
      </c>
      <c r="F202" s="282" t="s">
        <v>315</v>
      </c>
      <c r="G202" s="283" t="s">
        <v>316</v>
      </c>
      <c r="H202" s="284">
        <v>0.22</v>
      </c>
      <c r="I202" s="12"/>
      <c r="J202" s="285">
        <f>ROUND(I202*H202,2)</f>
        <v>0</v>
      </c>
      <c r="K202" s="282" t="s">
        <v>188</v>
      </c>
      <c r="L202" s="286"/>
      <c r="M202" s="287" t="s">
        <v>5</v>
      </c>
      <c r="N202" s="288" t="s">
        <v>44</v>
      </c>
      <c r="O202" s="114"/>
      <c r="P202" s="251">
        <f>O202*H202</f>
        <v>0</v>
      </c>
      <c r="Q202" s="251">
        <v>1E-3</v>
      </c>
      <c r="R202" s="251">
        <f>Q202*H202</f>
        <v>2.2000000000000001E-4</v>
      </c>
      <c r="S202" s="251">
        <v>0</v>
      </c>
      <c r="T202" s="252">
        <f>S202*H202</f>
        <v>0</v>
      </c>
      <c r="AR202" s="97" t="s">
        <v>213</v>
      </c>
      <c r="AT202" s="97" t="s">
        <v>277</v>
      </c>
      <c r="AU202" s="97" t="s">
        <v>81</v>
      </c>
      <c r="AY202" s="97" t="s">
        <v>160</v>
      </c>
      <c r="BE202" s="253">
        <f>IF(N202="základní",J202,0)</f>
        <v>0</v>
      </c>
      <c r="BF202" s="253">
        <f>IF(N202="snížená",J202,0)</f>
        <v>0</v>
      </c>
      <c r="BG202" s="253">
        <f>IF(N202="zákl. přenesená",J202,0)</f>
        <v>0</v>
      </c>
      <c r="BH202" s="253">
        <f>IF(N202="sníž. přenesená",J202,0)</f>
        <v>0</v>
      </c>
      <c r="BI202" s="253">
        <f>IF(N202="nulová",J202,0)</f>
        <v>0</v>
      </c>
      <c r="BJ202" s="97" t="s">
        <v>77</v>
      </c>
      <c r="BK202" s="253">
        <f>ROUND(I202*H202,2)</f>
        <v>0</v>
      </c>
      <c r="BL202" s="97" t="s">
        <v>167</v>
      </c>
      <c r="BM202" s="97" t="s">
        <v>643</v>
      </c>
    </row>
    <row r="203" spans="2:65" s="265" customFormat="1">
      <c r="B203" s="264"/>
      <c r="D203" s="254" t="s">
        <v>171</v>
      </c>
      <c r="E203" s="266" t="s">
        <v>5</v>
      </c>
      <c r="F203" s="267" t="s">
        <v>644</v>
      </c>
      <c r="H203" s="268">
        <v>0.22</v>
      </c>
      <c r="I203" s="10"/>
      <c r="L203" s="264"/>
      <c r="M203" s="269"/>
      <c r="N203" s="270"/>
      <c r="O203" s="270"/>
      <c r="P203" s="270"/>
      <c r="Q203" s="270"/>
      <c r="R203" s="270"/>
      <c r="S203" s="270"/>
      <c r="T203" s="271"/>
      <c r="AT203" s="266" t="s">
        <v>171</v>
      </c>
      <c r="AU203" s="266" t="s">
        <v>81</v>
      </c>
      <c r="AV203" s="265" t="s">
        <v>81</v>
      </c>
      <c r="AW203" s="265" t="s">
        <v>36</v>
      </c>
      <c r="AX203" s="265" t="s">
        <v>77</v>
      </c>
      <c r="AY203" s="266" t="s">
        <v>160</v>
      </c>
    </row>
    <row r="204" spans="2:65" s="118" customFormat="1" ht="25.5" customHeight="1">
      <c r="B204" s="113"/>
      <c r="C204" s="243" t="s">
        <v>308</v>
      </c>
      <c r="D204" s="243" t="s">
        <v>162</v>
      </c>
      <c r="E204" s="244" t="s">
        <v>645</v>
      </c>
      <c r="F204" s="245" t="s">
        <v>646</v>
      </c>
      <c r="G204" s="246" t="s">
        <v>165</v>
      </c>
      <c r="H204" s="247">
        <v>2</v>
      </c>
      <c r="I204" s="8"/>
      <c r="J204" s="248">
        <f>ROUND(I204*H204,2)</f>
        <v>0</v>
      </c>
      <c r="K204" s="245" t="s">
        <v>188</v>
      </c>
      <c r="L204" s="113"/>
      <c r="M204" s="249" t="s">
        <v>5</v>
      </c>
      <c r="N204" s="250" t="s">
        <v>44</v>
      </c>
      <c r="O204" s="114"/>
      <c r="P204" s="251">
        <f>O204*H204</f>
        <v>0</v>
      </c>
      <c r="Q204" s="251">
        <v>0</v>
      </c>
      <c r="R204" s="251">
        <f>Q204*H204</f>
        <v>0</v>
      </c>
      <c r="S204" s="251">
        <v>0</v>
      </c>
      <c r="T204" s="252">
        <f>S204*H204</f>
        <v>0</v>
      </c>
      <c r="AR204" s="97" t="s">
        <v>167</v>
      </c>
      <c r="AT204" s="97" t="s">
        <v>162</v>
      </c>
      <c r="AU204" s="97" t="s">
        <v>81</v>
      </c>
      <c r="AY204" s="97" t="s">
        <v>160</v>
      </c>
      <c r="BE204" s="253">
        <f>IF(N204="základní",J204,0)</f>
        <v>0</v>
      </c>
      <c r="BF204" s="253">
        <f>IF(N204="snížená",J204,0)</f>
        <v>0</v>
      </c>
      <c r="BG204" s="253">
        <f>IF(N204="zákl. přenesená",J204,0)</f>
        <v>0</v>
      </c>
      <c r="BH204" s="253">
        <f>IF(N204="sníž. přenesená",J204,0)</f>
        <v>0</v>
      </c>
      <c r="BI204" s="253">
        <f>IF(N204="nulová",J204,0)</f>
        <v>0</v>
      </c>
      <c r="BJ204" s="97" t="s">
        <v>77</v>
      </c>
      <c r="BK204" s="253">
        <f>ROUND(I204*H204,2)</f>
        <v>0</v>
      </c>
      <c r="BL204" s="97" t="s">
        <v>167</v>
      </c>
      <c r="BM204" s="97" t="s">
        <v>647</v>
      </c>
    </row>
    <row r="205" spans="2:65" s="265" customFormat="1">
      <c r="B205" s="264"/>
      <c r="D205" s="254" t="s">
        <v>171</v>
      </c>
      <c r="E205" s="266" t="s">
        <v>5</v>
      </c>
      <c r="F205" s="267" t="s">
        <v>573</v>
      </c>
      <c r="H205" s="268">
        <v>2</v>
      </c>
      <c r="I205" s="10"/>
      <c r="L205" s="264"/>
      <c r="M205" s="269"/>
      <c r="N205" s="270"/>
      <c r="O205" s="270"/>
      <c r="P205" s="270"/>
      <c r="Q205" s="270"/>
      <c r="R205" s="270"/>
      <c r="S205" s="270"/>
      <c r="T205" s="271"/>
      <c r="AT205" s="266" t="s">
        <v>171</v>
      </c>
      <c r="AU205" s="266" t="s">
        <v>81</v>
      </c>
      <c r="AV205" s="265" t="s">
        <v>81</v>
      </c>
      <c r="AW205" s="265" t="s">
        <v>36</v>
      </c>
      <c r="AX205" s="265" t="s">
        <v>77</v>
      </c>
      <c r="AY205" s="266" t="s">
        <v>160</v>
      </c>
    </row>
    <row r="206" spans="2:65" s="118" customFormat="1" ht="16.5" customHeight="1">
      <c r="B206" s="113"/>
      <c r="C206" s="280" t="s">
        <v>313</v>
      </c>
      <c r="D206" s="280" t="s">
        <v>277</v>
      </c>
      <c r="E206" s="281" t="s">
        <v>648</v>
      </c>
      <c r="F206" s="282" t="s">
        <v>649</v>
      </c>
      <c r="G206" s="283" t="s">
        <v>280</v>
      </c>
      <c r="H206" s="284">
        <v>0.1</v>
      </c>
      <c r="I206" s="12"/>
      <c r="J206" s="285">
        <f>ROUND(I206*H206,2)</f>
        <v>0</v>
      </c>
      <c r="K206" s="282" t="s">
        <v>5</v>
      </c>
      <c r="L206" s="286"/>
      <c r="M206" s="287" t="s">
        <v>5</v>
      </c>
      <c r="N206" s="288" t="s">
        <v>44</v>
      </c>
      <c r="O206" s="114"/>
      <c r="P206" s="251">
        <f>O206*H206</f>
        <v>0</v>
      </c>
      <c r="Q206" s="251">
        <v>1</v>
      </c>
      <c r="R206" s="251">
        <f>Q206*H206</f>
        <v>0.1</v>
      </c>
      <c r="S206" s="251">
        <v>0</v>
      </c>
      <c r="T206" s="252">
        <f>S206*H206</f>
        <v>0</v>
      </c>
      <c r="AR206" s="97" t="s">
        <v>213</v>
      </c>
      <c r="AT206" s="97" t="s">
        <v>277</v>
      </c>
      <c r="AU206" s="97" t="s">
        <v>81</v>
      </c>
      <c r="AY206" s="97" t="s">
        <v>160</v>
      </c>
      <c r="BE206" s="253">
        <f>IF(N206="základní",J206,0)</f>
        <v>0</v>
      </c>
      <c r="BF206" s="253">
        <f>IF(N206="snížená",J206,0)</f>
        <v>0</v>
      </c>
      <c r="BG206" s="253">
        <f>IF(N206="zákl. přenesená",J206,0)</f>
        <v>0</v>
      </c>
      <c r="BH206" s="253">
        <f>IF(N206="sníž. přenesená",J206,0)</f>
        <v>0</v>
      </c>
      <c r="BI206" s="253">
        <f>IF(N206="nulová",J206,0)</f>
        <v>0</v>
      </c>
      <c r="BJ206" s="97" t="s">
        <v>77</v>
      </c>
      <c r="BK206" s="253">
        <f>ROUND(I206*H206,2)</f>
        <v>0</v>
      </c>
      <c r="BL206" s="97" t="s">
        <v>167</v>
      </c>
      <c r="BM206" s="97" t="s">
        <v>650</v>
      </c>
    </row>
    <row r="207" spans="2:65" s="118" customFormat="1" ht="27">
      <c r="B207" s="113"/>
      <c r="D207" s="254" t="s">
        <v>169</v>
      </c>
      <c r="F207" s="255" t="s">
        <v>651</v>
      </c>
      <c r="I207" s="6"/>
      <c r="L207" s="113"/>
      <c r="M207" s="256"/>
      <c r="N207" s="114"/>
      <c r="O207" s="114"/>
      <c r="P207" s="114"/>
      <c r="Q207" s="114"/>
      <c r="R207" s="114"/>
      <c r="S207" s="114"/>
      <c r="T207" s="144"/>
      <c r="AT207" s="97" t="s">
        <v>169</v>
      </c>
      <c r="AU207" s="97" t="s">
        <v>81</v>
      </c>
    </row>
    <row r="208" spans="2:65" s="265" customFormat="1">
      <c r="B208" s="264"/>
      <c r="D208" s="254" t="s">
        <v>171</v>
      </c>
      <c r="E208" s="266" t="s">
        <v>5</v>
      </c>
      <c r="F208" s="267" t="s">
        <v>652</v>
      </c>
      <c r="H208" s="268">
        <v>0.1</v>
      </c>
      <c r="I208" s="10"/>
      <c r="L208" s="264"/>
      <c r="M208" s="269"/>
      <c r="N208" s="270"/>
      <c r="O208" s="270"/>
      <c r="P208" s="270"/>
      <c r="Q208" s="270"/>
      <c r="R208" s="270"/>
      <c r="S208" s="270"/>
      <c r="T208" s="271"/>
      <c r="AT208" s="266" t="s">
        <v>171</v>
      </c>
      <c r="AU208" s="266" t="s">
        <v>81</v>
      </c>
      <c r="AV208" s="265" t="s">
        <v>81</v>
      </c>
      <c r="AW208" s="265" t="s">
        <v>36</v>
      </c>
      <c r="AX208" s="265" t="s">
        <v>77</v>
      </c>
      <c r="AY208" s="266" t="s">
        <v>160</v>
      </c>
    </row>
    <row r="209" spans="2:65" s="231" customFormat="1" ht="29.85" customHeight="1">
      <c r="B209" s="230"/>
      <c r="D209" s="232" t="s">
        <v>72</v>
      </c>
      <c r="E209" s="241" t="s">
        <v>81</v>
      </c>
      <c r="F209" s="241" t="s">
        <v>319</v>
      </c>
      <c r="I209" s="7"/>
      <c r="J209" s="242">
        <f>BK209</f>
        <v>0</v>
      </c>
      <c r="L209" s="230"/>
      <c r="M209" s="235"/>
      <c r="N209" s="236"/>
      <c r="O209" s="236"/>
      <c r="P209" s="237">
        <f>SUM(P210:P213)</f>
        <v>0</v>
      </c>
      <c r="Q209" s="236"/>
      <c r="R209" s="237">
        <f>SUM(R210:R213)</f>
        <v>0</v>
      </c>
      <c r="S209" s="236"/>
      <c r="T209" s="238">
        <f>SUM(T210:T213)</f>
        <v>0</v>
      </c>
      <c r="AR209" s="232" t="s">
        <v>77</v>
      </c>
      <c r="AT209" s="239" t="s">
        <v>72</v>
      </c>
      <c r="AU209" s="239" t="s">
        <v>77</v>
      </c>
      <c r="AY209" s="232" t="s">
        <v>160</v>
      </c>
      <c r="BK209" s="240">
        <f>SUM(BK210:BK213)</f>
        <v>0</v>
      </c>
    </row>
    <row r="210" spans="2:65" s="118" customFormat="1" ht="25.5" customHeight="1">
      <c r="B210" s="113"/>
      <c r="C210" s="243" t="s">
        <v>320</v>
      </c>
      <c r="D210" s="243" t="s">
        <v>162</v>
      </c>
      <c r="E210" s="244" t="s">
        <v>321</v>
      </c>
      <c r="F210" s="245" t="s">
        <v>322</v>
      </c>
      <c r="G210" s="246" t="s">
        <v>210</v>
      </c>
      <c r="H210" s="247">
        <v>1.875</v>
      </c>
      <c r="I210" s="8"/>
      <c r="J210" s="248">
        <f>ROUND(I210*H210,2)</f>
        <v>0</v>
      </c>
      <c r="K210" s="245" t="s">
        <v>166</v>
      </c>
      <c r="L210" s="113"/>
      <c r="M210" s="249" t="s">
        <v>5</v>
      </c>
      <c r="N210" s="250" t="s">
        <v>44</v>
      </c>
      <c r="O210" s="114"/>
      <c r="P210" s="251">
        <f>O210*H210</f>
        <v>0</v>
      </c>
      <c r="Q210" s="251">
        <v>0</v>
      </c>
      <c r="R210" s="251">
        <f>Q210*H210</f>
        <v>0</v>
      </c>
      <c r="S210" s="251">
        <v>0</v>
      </c>
      <c r="T210" s="252">
        <f>S210*H210</f>
        <v>0</v>
      </c>
      <c r="AR210" s="97" t="s">
        <v>167</v>
      </c>
      <c r="AT210" s="97" t="s">
        <v>162</v>
      </c>
      <c r="AU210" s="97" t="s">
        <v>81</v>
      </c>
      <c r="AY210" s="97" t="s">
        <v>160</v>
      </c>
      <c r="BE210" s="253">
        <f>IF(N210="základní",J210,0)</f>
        <v>0</v>
      </c>
      <c r="BF210" s="253">
        <f>IF(N210="snížená",J210,0)</f>
        <v>0</v>
      </c>
      <c r="BG210" s="253">
        <f>IF(N210="zákl. přenesená",J210,0)</f>
        <v>0</v>
      </c>
      <c r="BH210" s="253">
        <f>IF(N210="sníž. přenesená",J210,0)</f>
        <v>0</v>
      </c>
      <c r="BI210" s="253">
        <f>IF(N210="nulová",J210,0)</f>
        <v>0</v>
      </c>
      <c r="BJ210" s="97" t="s">
        <v>77</v>
      </c>
      <c r="BK210" s="253">
        <f>ROUND(I210*H210,2)</f>
        <v>0</v>
      </c>
      <c r="BL210" s="97" t="s">
        <v>167</v>
      </c>
      <c r="BM210" s="97" t="s">
        <v>653</v>
      </c>
    </row>
    <row r="211" spans="2:65" s="265" customFormat="1">
      <c r="B211" s="264"/>
      <c r="D211" s="254" t="s">
        <v>171</v>
      </c>
      <c r="E211" s="266" t="s">
        <v>5</v>
      </c>
      <c r="F211" s="267" t="s">
        <v>654</v>
      </c>
      <c r="H211" s="268">
        <v>0.375</v>
      </c>
      <c r="I211" s="10"/>
      <c r="L211" s="264"/>
      <c r="M211" s="269"/>
      <c r="N211" s="270"/>
      <c r="O211" s="270"/>
      <c r="P211" s="270"/>
      <c r="Q211" s="270"/>
      <c r="R211" s="270"/>
      <c r="S211" s="270"/>
      <c r="T211" s="271"/>
      <c r="AT211" s="266" t="s">
        <v>171</v>
      </c>
      <c r="AU211" s="266" t="s">
        <v>81</v>
      </c>
      <c r="AV211" s="265" t="s">
        <v>81</v>
      </c>
      <c r="AW211" s="265" t="s">
        <v>36</v>
      </c>
      <c r="AX211" s="265" t="s">
        <v>73</v>
      </c>
      <c r="AY211" s="266" t="s">
        <v>160</v>
      </c>
    </row>
    <row r="212" spans="2:65" s="265" customFormat="1">
      <c r="B212" s="264"/>
      <c r="D212" s="254" t="s">
        <v>171</v>
      </c>
      <c r="E212" s="266" t="s">
        <v>5</v>
      </c>
      <c r="F212" s="267" t="s">
        <v>655</v>
      </c>
      <c r="H212" s="268">
        <v>1.5</v>
      </c>
      <c r="I212" s="10"/>
      <c r="L212" s="264"/>
      <c r="M212" s="269"/>
      <c r="N212" s="270"/>
      <c r="O212" s="270"/>
      <c r="P212" s="270"/>
      <c r="Q212" s="270"/>
      <c r="R212" s="270"/>
      <c r="S212" s="270"/>
      <c r="T212" s="271"/>
      <c r="AT212" s="266" t="s">
        <v>171</v>
      </c>
      <c r="AU212" s="266" t="s">
        <v>81</v>
      </c>
      <c r="AV212" s="265" t="s">
        <v>81</v>
      </c>
      <c r="AW212" s="265" t="s">
        <v>36</v>
      </c>
      <c r="AX212" s="265" t="s">
        <v>73</v>
      </c>
      <c r="AY212" s="266" t="s">
        <v>160</v>
      </c>
    </row>
    <row r="213" spans="2:65" s="273" customFormat="1">
      <c r="B213" s="272"/>
      <c r="D213" s="254" t="s">
        <v>171</v>
      </c>
      <c r="E213" s="274" t="s">
        <v>5</v>
      </c>
      <c r="F213" s="275" t="s">
        <v>176</v>
      </c>
      <c r="H213" s="276">
        <v>1.875</v>
      </c>
      <c r="I213" s="11"/>
      <c r="L213" s="272"/>
      <c r="M213" s="277"/>
      <c r="N213" s="278"/>
      <c r="O213" s="278"/>
      <c r="P213" s="278"/>
      <c r="Q213" s="278"/>
      <c r="R213" s="278"/>
      <c r="S213" s="278"/>
      <c r="T213" s="279"/>
      <c r="AT213" s="274" t="s">
        <v>171</v>
      </c>
      <c r="AU213" s="274" t="s">
        <v>81</v>
      </c>
      <c r="AV213" s="273" t="s">
        <v>167</v>
      </c>
      <c r="AW213" s="273" t="s">
        <v>36</v>
      </c>
      <c r="AX213" s="273" t="s">
        <v>77</v>
      </c>
      <c r="AY213" s="274" t="s">
        <v>160</v>
      </c>
    </row>
    <row r="214" spans="2:65" s="231" customFormat="1" ht="29.85" customHeight="1">
      <c r="B214" s="230"/>
      <c r="D214" s="232" t="s">
        <v>72</v>
      </c>
      <c r="E214" s="241" t="s">
        <v>184</v>
      </c>
      <c r="F214" s="241" t="s">
        <v>330</v>
      </c>
      <c r="I214" s="7"/>
      <c r="J214" s="242">
        <f>BK214</f>
        <v>0</v>
      </c>
      <c r="L214" s="230"/>
      <c r="M214" s="235"/>
      <c r="N214" s="236"/>
      <c r="O214" s="236"/>
      <c r="P214" s="237">
        <f>SUM(P215:P220)</f>
        <v>0</v>
      </c>
      <c r="Q214" s="236"/>
      <c r="R214" s="237">
        <f>SUM(R215:R220)</f>
        <v>0</v>
      </c>
      <c r="S214" s="236"/>
      <c r="T214" s="238">
        <f>SUM(T215:T220)</f>
        <v>10.619400000000001</v>
      </c>
      <c r="AR214" s="232" t="s">
        <v>77</v>
      </c>
      <c r="AT214" s="239" t="s">
        <v>72</v>
      </c>
      <c r="AU214" s="239" t="s">
        <v>77</v>
      </c>
      <c r="AY214" s="232" t="s">
        <v>160</v>
      </c>
      <c r="BK214" s="240">
        <f>SUM(BK215:BK220)</f>
        <v>0</v>
      </c>
    </row>
    <row r="215" spans="2:65" s="118" customFormat="1" ht="25.5" customHeight="1">
      <c r="B215" s="113"/>
      <c r="C215" s="243" t="s">
        <v>326</v>
      </c>
      <c r="D215" s="243" t="s">
        <v>162</v>
      </c>
      <c r="E215" s="244" t="s">
        <v>332</v>
      </c>
      <c r="F215" s="245" t="s">
        <v>333</v>
      </c>
      <c r="G215" s="246" t="s">
        <v>210</v>
      </c>
      <c r="H215" s="247">
        <v>4.827</v>
      </c>
      <c r="I215" s="8"/>
      <c r="J215" s="248">
        <f>ROUND(I215*H215,2)</f>
        <v>0</v>
      </c>
      <c r="K215" s="245" t="s">
        <v>188</v>
      </c>
      <c r="L215" s="113"/>
      <c r="M215" s="249" t="s">
        <v>5</v>
      </c>
      <c r="N215" s="250" t="s">
        <v>44</v>
      </c>
      <c r="O215" s="114"/>
      <c r="P215" s="251">
        <f>O215*H215</f>
        <v>0</v>
      </c>
      <c r="Q215" s="251">
        <v>0</v>
      </c>
      <c r="R215" s="251">
        <f>Q215*H215</f>
        <v>0</v>
      </c>
      <c r="S215" s="251">
        <v>2.2000000000000002</v>
      </c>
      <c r="T215" s="252">
        <f>S215*H215</f>
        <v>10.619400000000001</v>
      </c>
      <c r="AR215" s="97" t="s">
        <v>167</v>
      </c>
      <c r="AT215" s="97" t="s">
        <v>162</v>
      </c>
      <c r="AU215" s="97" t="s">
        <v>81</v>
      </c>
      <c r="AY215" s="97" t="s">
        <v>160</v>
      </c>
      <c r="BE215" s="253">
        <f>IF(N215="základní",J215,0)</f>
        <v>0</v>
      </c>
      <c r="BF215" s="253">
        <f>IF(N215="snížená",J215,0)</f>
        <v>0</v>
      </c>
      <c r="BG215" s="253">
        <f>IF(N215="zákl. přenesená",J215,0)</f>
        <v>0</v>
      </c>
      <c r="BH215" s="253">
        <f>IF(N215="sníž. přenesená",J215,0)</f>
        <v>0</v>
      </c>
      <c r="BI215" s="253">
        <f>IF(N215="nulová",J215,0)</f>
        <v>0</v>
      </c>
      <c r="BJ215" s="97" t="s">
        <v>77</v>
      </c>
      <c r="BK215" s="253">
        <f>ROUND(I215*H215,2)</f>
        <v>0</v>
      </c>
      <c r="BL215" s="97" t="s">
        <v>167</v>
      </c>
      <c r="BM215" s="97" t="s">
        <v>656</v>
      </c>
    </row>
    <row r="216" spans="2:65" s="118" customFormat="1" ht="27">
      <c r="B216" s="113"/>
      <c r="D216" s="254" t="s">
        <v>169</v>
      </c>
      <c r="F216" s="255" t="s">
        <v>335</v>
      </c>
      <c r="I216" s="6"/>
      <c r="L216" s="113"/>
      <c r="M216" s="256"/>
      <c r="N216" s="114"/>
      <c r="O216" s="114"/>
      <c r="P216" s="114"/>
      <c r="Q216" s="114"/>
      <c r="R216" s="114"/>
      <c r="S216" s="114"/>
      <c r="T216" s="144"/>
      <c r="AT216" s="97" t="s">
        <v>169</v>
      </c>
      <c r="AU216" s="97" t="s">
        <v>81</v>
      </c>
    </row>
    <row r="217" spans="2:65" s="258" customFormat="1">
      <c r="B217" s="257"/>
      <c r="D217" s="254" t="s">
        <v>171</v>
      </c>
      <c r="E217" s="259" t="s">
        <v>5</v>
      </c>
      <c r="F217" s="260" t="s">
        <v>657</v>
      </c>
      <c r="H217" s="259" t="s">
        <v>5</v>
      </c>
      <c r="I217" s="9"/>
      <c r="L217" s="257"/>
      <c r="M217" s="261"/>
      <c r="N217" s="262"/>
      <c r="O217" s="262"/>
      <c r="P217" s="262"/>
      <c r="Q217" s="262"/>
      <c r="R217" s="262"/>
      <c r="S217" s="262"/>
      <c r="T217" s="263"/>
      <c r="AT217" s="259" t="s">
        <v>171</v>
      </c>
      <c r="AU217" s="259" t="s">
        <v>81</v>
      </c>
      <c r="AV217" s="258" t="s">
        <v>77</v>
      </c>
      <c r="AW217" s="258" t="s">
        <v>36</v>
      </c>
      <c r="AX217" s="258" t="s">
        <v>73</v>
      </c>
      <c r="AY217" s="259" t="s">
        <v>160</v>
      </c>
    </row>
    <row r="218" spans="2:65" s="265" customFormat="1">
      <c r="B218" s="264"/>
      <c r="D218" s="254" t="s">
        <v>171</v>
      </c>
      <c r="E218" s="266" t="s">
        <v>5</v>
      </c>
      <c r="F218" s="267" t="s">
        <v>658</v>
      </c>
      <c r="H218" s="268">
        <v>3.3780000000000001</v>
      </c>
      <c r="I218" s="10"/>
      <c r="L218" s="264"/>
      <c r="M218" s="269"/>
      <c r="N218" s="270"/>
      <c r="O218" s="270"/>
      <c r="P218" s="270"/>
      <c r="Q218" s="270"/>
      <c r="R218" s="270"/>
      <c r="S218" s="270"/>
      <c r="T218" s="271"/>
      <c r="AT218" s="266" t="s">
        <v>171</v>
      </c>
      <c r="AU218" s="266" t="s">
        <v>81</v>
      </c>
      <c r="AV218" s="265" t="s">
        <v>81</v>
      </c>
      <c r="AW218" s="265" t="s">
        <v>36</v>
      </c>
      <c r="AX218" s="265" t="s">
        <v>73</v>
      </c>
      <c r="AY218" s="266" t="s">
        <v>160</v>
      </c>
    </row>
    <row r="219" spans="2:65" s="265" customFormat="1">
      <c r="B219" s="264"/>
      <c r="D219" s="254" t="s">
        <v>171</v>
      </c>
      <c r="E219" s="266" t="s">
        <v>5</v>
      </c>
      <c r="F219" s="267" t="s">
        <v>659</v>
      </c>
      <c r="H219" s="268">
        <v>1.4490000000000001</v>
      </c>
      <c r="I219" s="10"/>
      <c r="L219" s="264"/>
      <c r="M219" s="269"/>
      <c r="N219" s="270"/>
      <c r="O219" s="270"/>
      <c r="P219" s="270"/>
      <c r="Q219" s="270"/>
      <c r="R219" s="270"/>
      <c r="S219" s="270"/>
      <c r="T219" s="271"/>
      <c r="AT219" s="266" t="s">
        <v>171</v>
      </c>
      <c r="AU219" s="266" t="s">
        <v>81</v>
      </c>
      <c r="AV219" s="265" t="s">
        <v>81</v>
      </c>
      <c r="AW219" s="265" t="s">
        <v>36</v>
      </c>
      <c r="AX219" s="265" t="s">
        <v>73</v>
      </c>
      <c r="AY219" s="266" t="s">
        <v>160</v>
      </c>
    </row>
    <row r="220" spans="2:65" s="273" customFormat="1">
      <c r="B220" s="272"/>
      <c r="D220" s="254" t="s">
        <v>171</v>
      </c>
      <c r="E220" s="274" t="s">
        <v>5</v>
      </c>
      <c r="F220" s="275" t="s">
        <v>176</v>
      </c>
      <c r="H220" s="276">
        <v>4.827</v>
      </c>
      <c r="I220" s="11"/>
      <c r="L220" s="272"/>
      <c r="M220" s="277"/>
      <c r="N220" s="278"/>
      <c r="O220" s="278"/>
      <c r="P220" s="278"/>
      <c r="Q220" s="278"/>
      <c r="R220" s="278"/>
      <c r="S220" s="278"/>
      <c r="T220" s="279"/>
      <c r="AT220" s="274" t="s">
        <v>171</v>
      </c>
      <c r="AU220" s="274" t="s">
        <v>81</v>
      </c>
      <c r="AV220" s="273" t="s">
        <v>167</v>
      </c>
      <c r="AW220" s="273" t="s">
        <v>36</v>
      </c>
      <c r="AX220" s="273" t="s">
        <v>77</v>
      </c>
      <c r="AY220" s="274" t="s">
        <v>160</v>
      </c>
    </row>
    <row r="221" spans="2:65" s="231" customFormat="1" ht="29.85" customHeight="1">
      <c r="B221" s="230"/>
      <c r="D221" s="232" t="s">
        <v>72</v>
      </c>
      <c r="E221" s="241" t="s">
        <v>167</v>
      </c>
      <c r="F221" s="241" t="s">
        <v>343</v>
      </c>
      <c r="I221" s="7"/>
      <c r="J221" s="242">
        <f>BK221</f>
        <v>0</v>
      </c>
      <c r="L221" s="230"/>
      <c r="M221" s="235"/>
      <c r="N221" s="236"/>
      <c r="O221" s="236"/>
      <c r="P221" s="237">
        <f>SUM(P222:P245)</f>
        <v>0</v>
      </c>
      <c r="Q221" s="236"/>
      <c r="R221" s="237">
        <f>SUM(R222:R245)</f>
        <v>0.33660000000000001</v>
      </c>
      <c r="S221" s="236"/>
      <c r="T221" s="238">
        <f>SUM(T222:T245)</f>
        <v>0</v>
      </c>
      <c r="AR221" s="232" t="s">
        <v>77</v>
      </c>
      <c r="AT221" s="239" t="s">
        <v>72</v>
      </c>
      <c r="AU221" s="239" t="s">
        <v>77</v>
      </c>
      <c r="AY221" s="232" t="s">
        <v>160</v>
      </c>
      <c r="BK221" s="240">
        <f>SUM(BK222:BK245)</f>
        <v>0</v>
      </c>
    </row>
    <row r="222" spans="2:65" s="118" customFormat="1" ht="25.5" customHeight="1">
      <c r="B222" s="113"/>
      <c r="C222" s="243" t="s">
        <v>331</v>
      </c>
      <c r="D222" s="243" t="s">
        <v>162</v>
      </c>
      <c r="E222" s="244" t="s">
        <v>345</v>
      </c>
      <c r="F222" s="245" t="s">
        <v>2337</v>
      </c>
      <c r="G222" s="246" t="s">
        <v>210</v>
      </c>
      <c r="H222" s="247">
        <v>0.375</v>
      </c>
      <c r="I222" s="8"/>
      <c r="J222" s="248">
        <f>ROUND(I222*H222,2)</f>
        <v>0</v>
      </c>
      <c r="K222" s="245" t="s">
        <v>188</v>
      </c>
      <c r="L222" s="113"/>
      <c r="M222" s="249" t="s">
        <v>5</v>
      </c>
      <c r="N222" s="250" t="s">
        <v>44</v>
      </c>
      <c r="O222" s="114"/>
      <c r="P222" s="251">
        <f>O222*H222</f>
        <v>0</v>
      </c>
      <c r="Q222" s="251">
        <v>0</v>
      </c>
      <c r="R222" s="251">
        <f>Q222*H222</f>
        <v>0</v>
      </c>
      <c r="S222" s="251">
        <v>0</v>
      </c>
      <c r="T222" s="252">
        <f>S222*H222</f>
        <v>0</v>
      </c>
      <c r="AR222" s="97" t="s">
        <v>167</v>
      </c>
      <c r="AT222" s="97" t="s">
        <v>162</v>
      </c>
      <c r="AU222" s="97" t="s">
        <v>81</v>
      </c>
      <c r="AY222" s="97" t="s">
        <v>160</v>
      </c>
      <c r="BE222" s="253">
        <f>IF(N222="základní",J222,0)</f>
        <v>0</v>
      </c>
      <c r="BF222" s="253">
        <f>IF(N222="snížená",J222,0)</f>
        <v>0</v>
      </c>
      <c r="BG222" s="253">
        <f>IF(N222="zákl. přenesená",J222,0)</f>
        <v>0</v>
      </c>
      <c r="BH222" s="253">
        <f>IF(N222="sníž. přenesená",J222,0)</f>
        <v>0</v>
      </c>
      <c r="BI222" s="253">
        <f>IF(N222="nulová",J222,0)</f>
        <v>0</v>
      </c>
      <c r="BJ222" s="97" t="s">
        <v>77</v>
      </c>
      <c r="BK222" s="253">
        <f>ROUND(I222*H222,2)</f>
        <v>0</v>
      </c>
      <c r="BL222" s="97" t="s">
        <v>167</v>
      </c>
      <c r="BM222" s="97" t="s">
        <v>660</v>
      </c>
    </row>
    <row r="223" spans="2:65" s="258" customFormat="1">
      <c r="B223" s="257"/>
      <c r="D223" s="254" t="s">
        <v>171</v>
      </c>
      <c r="E223" s="259" t="s">
        <v>5</v>
      </c>
      <c r="F223" s="260" t="s">
        <v>661</v>
      </c>
      <c r="H223" s="259" t="s">
        <v>5</v>
      </c>
      <c r="I223" s="9"/>
      <c r="L223" s="257"/>
      <c r="M223" s="261"/>
      <c r="N223" s="262"/>
      <c r="O223" s="262"/>
      <c r="P223" s="262"/>
      <c r="Q223" s="262"/>
      <c r="R223" s="262"/>
      <c r="S223" s="262"/>
      <c r="T223" s="263"/>
      <c r="AT223" s="259" t="s">
        <v>171</v>
      </c>
      <c r="AU223" s="259" t="s">
        <v>81</v>
      </c>
      <c r="AV223" s="258" t="s">
        <v>77</v>
      </c>
      <c r="AW223" s="258" t="s">
        <v>36</v>
      </c>
      <c r="AX223" s="258" t="s">
        <v>73</v>
      </c>
      <c r="AY223" s="259" t="s">
        <v>160</v>
      </c>
    </row>
    <row r="224" spans="2:65" s="265" customFormat="1">
      <c r="B224" s="264"/>
      <c r="D224" s="254" t="s">
        <v>171</v>
      </c>
      <c r="E224" s="266" t="s">
        <v>5</v>
      </c>
      <c r="F224" s="267" t="s">
        <v>662</v>
      </c>
      <c r="H224" s="268">
        <v>0.375</v>
      </c>
      <c r="I224" s="10"/>
      <c r="L224" s="264"/>
      <c r="M224" s="269"/>
      <c r="N224" s="270"/>
      <c r="O224" s="270"/>
      <c r="P224" s="270"/>
      <c r="Q224" s="270"/>
      <c r="R224" s="270"/>
      <c r="S224" s="270"/>
      <c r="T224" s="271"/>
      <c r="AT224" s="266" t="s">
        <v>171</v>
      </c>
      <c r="AU224" s="266" t="s">
        <v>81</v>
      </c>
      <c r="AV224" s="265" t="s">
        <v>81</v>
      </c>
      <c r="AW224" s="265" t="s">
        <v>36</v>
      </c>
      <c r="AX224" s="265" t="s">
        <v>77</v>
      </c>
      <c r="AY224" s="266" t="s">
        <v>160</v>
      </c>
    </row>
    <row r="225" spans="2:65" s="118" customFormat="1" ht="25.5" customHeight="1">
      <c r="B225" s="113"/>
      <c r="C225" s="243" t="s">
        <v>339</v>
      </c>
      <c r="D225" s="243" t="s">
        <v>162</v>
      </c>
      <c r="E225" s="244" t="s">
        <v>663</v>
      </c>
      <c r="F225" s="245" t="s">
        <v>664</v>
      </c>
      <c r="G225" s="246" t="s">
        <v>165</v>
      </c>
      <c r="H225" s="247">
        <v>5.75</v>
      </c>
      <c r="I225" s="8"/>
      <c r="J225" s="248">
        <f>ROUND(I225*H225,2)</f>
        <v>0</v>
      </c>
      <c r="K225" s="245" t="s">
        <v>188</v>
      </c>
      <c r="L225" s="113"/>
      <c r="M225" s="249" t="s">
        <v>5</v>
      </c>
      <c r="N225" s="250" t="s">
        <v>44</v>
      </c>
      <c r="O225" s="114"/>
      <c r="P225" s="251">
        <f>O225*H225</f>
        <v>0</v>
      </c>
      <c r="Q225" s="251">
        <v>0</v>
      </c>
      <c r="R225" s="251">
        <f>Q225*H225</f>
        <v>0</v>
      </c>
      <c r="S225" s="251">
        <v>0</v>
      </c>
      <c r="T225" s="252">
        <f>S225*H225</f>
        <v>0</v>
      </c>
      <c r="AR225" s="97" t="s">
        <v>167</v>
      </c>
      <c r="AT225" s="97" t="s">
        <v>162</v>
      </c>
      <c r="AU225" s="97" t="s">
        <v>81</v>
      </c>
      <c r="AY225" s="97" t="s">
        <v>160</v>
      </c>
      <c r="BE225" s="253">
        <f>IF(N225="základní",J225,0)</f>
        <v>0</v>
      </c>
      <c r="BF225" s="253">
        <f>IF(N225="snížená",J225,0)</f>
        <v>0</v>
      </c>
      <c r="BG225" s="253">
        <f>IF(N225="zákl. přenesená",J225,0)</f>
        <v>0</v>
      </c>
      <c r="BH225" s="253">
        <f>IF(N225="sníž. přenesená",J225,0)</f>
        <v>0</v>
      </c>
      <c r="BI225" s="253">
        <f>IF(N225="nulová",J225,0)</f>
        <v>0</v>
      </c>
      <c r="BJ225" s="97" t="s">
        <v>77</v>
      </c>
      <c r="BK225" s="253">
        <f>ROUND(I225*H225,2)</f>
        <v>0</v>
      </c>
      <c r="BL225" s="97" t="s">
        <v>167</v>
      </c>
      <c r="BM225" s="97" t="s">
        <v>665</v>
      </c>
    </row>
    <row r="226" spans="2:65" s="258" customFormat="1">
      <c r="B226" s="257"/>
      <c r="D226" s="254" t="s">
        <v>171</v>
      </c>
      <c r="E226" s="259" t="s">
        <v>5</v>
      </c>
      <c r="F226" s="260" t="s">
        <v>666</v>
      </c>
      <c r="H226" s="259" t="s">
        <v>5</v>
      </c>
      <c r="I226" s="9"/>
      <c r="L226" s="257"/>
      <c r="M226" s="261"/>
      <c r="N226" s="262"/>
      <c r="O226" s="262"/>
      <c r="P226" s="262"/>
      <c r="Q226" s="262"/>
      <c r="R226" s="262"/>
      <c r="S226" s="262"/>
      <c r="T226" s="263"/>
      <c r="AT226" s="259" t="s">
        <v>171</v>
      </c>
      <c r="AU226" s="259" t="s">
        <v>81</v>
      </c>
      <c r="AV226" s="258" t="s">
        <v>77</v>
      </c>
      <c r="AW226" s="258" t="s">
        <v>36</v>
      </c>
      <c r="AX226" s="258" t="s">
        <v>73</v>
      </c>
      <c r="AY226" s="259" t="s">
        <v>160</v>
      </c>
    </row>
    <row r="227" spans="2:65" s="265" customFormat="1">
      <c r="B227" s="264"/>
      <c r="D227" s="254" t="s">
        <v>171</v>
      </c>
      <c r="E227" s="266" t="s">
        <v>5</v>
      </c>
      <c r="F227" s="267" t="s">
        <v>667</v>
      </c>
      <c r="H227" s="268">
        <v>3.75</v>
      </c>
      <c r="I227" s="10"/>
      <c r="L227" s="264"/>
      <c r="M227" s="269"/>
      <c r="N227" s="270"/>
      <c r="O227" s="270"/>
      <c r="P227" s="270"/>
      <c r="Q227" s="270"/>
      <c r="R227" s="270"/>
      <c r="S227" s="270"/>
      <c r="T227" s="271"/>
      <c r="AT227" s="266" t="s">
        <v>171</v>
      </c>
      <c r="AU227" s="266" t="s">
        <v>81</v>
      </c>
      <c r="AV227" s="265" t="s">
        <v>81</v>
      </c>
      <c r="AW227" s="265" t="s">
        <v>36</v>
      </c>
      <c r="AX227" s="265" t="s">
        <v>73</v>
      </c>
      <c r="AY227" s="266" t="s">
        <v>160</v>
      </c>
    </row>
    <row r="228" spans="2:65" s="265" customFormat="1">
      <c r="B228" s="264"/>
      <c r="D228" s="254" t="s">
        <v>171</v>
      </c>
      <c r="E228" s="266" t="s">
        <v>5</v>
      </c>
      <c r="F228" s="267" t="s">
        <v>668</v>
      </c>
      <c r="H228" s="268">
        <v>2</v>
      </c>
      <c r="I228" s="10"/>
      <c r="L228" s="264"/>
      <c r="M228" s="269"/>
      <c r="N228" s="270"/>
      <c r="O228" s="270"/>
      <c r="P228" s="270"/>
      <c r="Q228" s="270"/>
      <c r="R228" s="270"/>
      <c r="S228" s="270"/>
      <c r="T228" s="271"/>
      <c r="AT228" s="266" t="s">
        <v>171</v>
      </c>
      <c r="AU228" s="266" t="s">
        <v>81</v>
      </c>
      <c r="AV228" s="265" t="s">
        <v>81</v>
      </c>
      <c r="AW228" s="265" t="s">
        <v>36</v>
      </c>
      <c r="AX228" s="265" t="s">
        <v>73</v>
      </c>
      <c r="AY228" s="266" t="s">
        <v>160</v>
      </c>
    </row>
    <row r="229" spans="2:65" s="273" customFormat="1">
      <c r="B229" s="272"/>
      <c r="D229" s="254" t="s">
        <v>171</v>
      </c>
      <c r="E229" s="274" t="s">
        <v>5</v>
      </c>
      <c r="F229" s="275" t="s">
        <v>176</v>
      </c>
      <c r="H229" s="276">
        <v>5.75</v>
      </c>
      <c r="I229" s="11"/>
      <c r="L229" s="272"/>
      <c r="M229" s="277"/>
      <c r="N229" s="278"/>
      <c r="O229" s="278"/>
      <c r="P229" s="278"/>
      <c r="Q229" s="278"/>
      <c r="R229" s="278"/>
      <c r="S229" s="278"/>
      <c r="T229" s="279"/>
      <c r="AT229" s="274" t="s">
        <v>171</v>
      </c>
      <c r="AU229" s="274" t="s">
        <v>81</v>
      </c>
      <c r="AV229" s="273" t="s">
        <v>167</v>
      </c>
      <c r="AW229" s="273" t="s">
        <v>36</v>
      </c>
      <c r="AX229" s="273" t="s">
        <v>77</v>
      </c>
      <c r="AY229" s="274" t="s">
        <v>160</v>
      </c>
    </row>
    <row r="230" spans="2:65" s="118" customFormat="1" ht="25.5" customHeight="1">
      <c r="B230" s="113"/>
      <c r="C230" s="243" t="s">
        <v>344</v>
      </c>
      <c r="D230" s="243" t="s">
        <v>162</v>
      </c>
      <c r="E230" s="244" t="s">
        <v>351</v>
      </c>
      <c r="F230" s="245" t="s">
        <v>352</v>
      </c>
      <c r="G230" s="246" t="s">
        <v>353</v>
      </c>
      <c r="H230" s="247">
        <v>3</v>
      </c>
      <c r="I230" s="8"/>
      <c r="J230" s="248">
        <f>ROUND(I230*H230,2)</f>
        <v>0</v>
      </c>
      <c r="K230" s="245" t="s">
        <v>188</v>
      </c>
      <c r="L230" s="113"/>
      <c r="M230" s="249" t="s">
        <v>5</v>
      </c>
      <c r="N230" s="250" t="s">
        <v>44</v>
      </c>
      <c r="O230" s="114"/>
      <c r="P230" s="251">
        <f>O230*H230</f>
        <v>0</v>
      </c>
      <c r="Q230" s="251">
        <v>6.6E-3</v>
      </c>
      <c r="R230" s="251">
        <f>Q230*H230</f>
        <v>1.9799999999999998E-2</v>
      </c>
      <c r="S230" s="251">
        <v>0</v>
      </c>
      <c r="T230" s="252">
        <f>S230*H230</f>
        <v>0</v>
      </c>
      <c r="AR230" s="97" t="s">
        <v>167</v>
      </c>
      <c r="AT230" s="97" t="s">
        <v>162</v>
      </c>
      <c r="AU230" s="97" t="s">
        <v>81</v>
      </c>
      <c r="AY230" s="97" t="s">
        <v>160</v>
      </c>
      <c r="BE230" s="253">
        <f>IF(N230="základní",J230,0)</f>
        <v>0</v>
      </c>
      <c r="BF230" s="253">
        <f>IF(N230="snížená",J230,0)</f>
        <v>0</v>
      </c>
      <c r="BG230" s="253">
        <f>IF(N230="zákl. přenesená",J230,0)</f>
        <v>0</v>
      </c>
      <c r="BH230" s="253">
        <f>IF(N230="sníž. přenesená",J230,0)</f>
        <v>0</v>
      </c>
      <c r="BI230" s="253">
        <f>IF(N230="nulová",J230,0)</f>
        <v>0</v>
      </c>
      <c r="BJ230" s="97" t="s">
        <v>77</v>
      </c>
      <c r="BK230" s="253">
        <f>ROUND(I230*H230,2)</f>
        <v>0</v>
      </c>
      <c r="BL230" s="97" t="s">
        <v>167</v>
      </c>
      <c r="BM230" s="97" t="s">
        <v>669</v>
      </c>
    </row>
    <row r="231" spans="2:65" s="258" customFormat="1">
      <c r="B231" s="257"/>
      <c r="D231" s="254" t="s">
        <v>171</v>
      </c>
      <c r="E231" s="259" t="s">
        <v>5</v>
      </c>
      <c r="F231" s="260" t="s">
        <v>355</v>
      </c>
      <c r="H231" s="259" t="s">
        <v>5</v>
      </c>
      <c r="I231" s="9"/>
      <c r="L231" s="257"/>
      <c r="M231" s="261"/>
      <c r="N231" s="262"/>
      <c r="O231" s="262"/>
      <c r="P231" s="262"/>
      <c r="Q231" s="262"/>
      <c r="R231" s="262"/>
      <c r="S231" s="262"/>
      <c r="T231" s="263"/>
      <c r="AT231" s="259" t="s">
        <v>171</v>
      </c>
      <c r="AU231" s="259" t="s">
        <v>81</v>
      </c>
      <c r="AV231" s="258" t="s">
        <v>77</v>
      </c>
      <c r="AW231" s="258" t="s">
        <v>36</v>
      </c>
      <c r="AX231" s="258" t="s">
        <v>73</v>
      </c>
      <c r="AY231" s="259" t="s">
        <v>160</v>
      </c>
    </row>
    <row r="232" spans="2:65" s="265" customFormat="1">
      <c r="B232" s="264"/>
      <c r="D232" s="254" t="s">
        <v>171</v>
      </c>
      <c r="E232" s="266" t="s">
        <v>5</v>
      </c>
      <c r="F232" s="267" t="s">
        <v>670</v>
      </c>
      <c r="H232" s="268">
        <v>3</v>
      </c>
      <c r="I232" s="10"/>
      <c r="L232" s="264"/>
      <c r="M232" s="269"/>
      <c r="N232" s="270"/>
      <c r="O232" s="270"/>
      <c r="P232" s="270"/>
      <c r="Q232" s="270"/>
      <c r="R232" s="270"/>
      <c r="S232" s="270"/>
      <c r="T232" s="271"/>
      <c r="AT232" s="266" t="s">
        <v>171</v>
      </c>
      <c r="AU232" s="266" t="s">
        <v>81</v>
      </c>
      <c r="AV232" s="265" t="s">
        <v>81</v>
      </c>
      <c r="AW232" s="265" t="s">
        <v>36</v>
      </c>
      <c r="AX232" s="265" t="s">
        <v>77</v>
      </c>
      <c r="AY232" s="266" t="s">
        <v>160</v>
      </c>
    </row>
    <row r="233" spans="2:65" s="118" customFormat="1" ht="16.5" customHeight="1">
      <c r="B233" s="113"/>
      <c r="C233" s="280" t="s">
        <v>350</v>
      </c>
      <c r="D233" s="280" t="s">
        <v>277</v>
      </c>
      <c r="E233" s="281" t="s">
        <v>671</v>
      </c>
      <c r="F233" s="282" t="s">
        <v>672</v>
      </c>
      <c r="G233" s="283" t="s">
        <v>353</v>
      </c>
      <c r="H233" s="284">
        <v>1</v>
      </c>
      <c r="I233" s="12"/>
      <c r="J233" s="285">
        <f>ROUND(I233*H233,2)</f>
        <v>0</v>
      </c>
      <c r="K233" s="282" t="s">
        <v>5</v>
      </c>
      <c r="L233" s="286"/>
      <c r="M233" s="287" t="s">
        <v>5</v>
      </c>
      <c r="N233" s="288" t="s">
        <v>44</v>
      </c>
      <c r="O233" s="114"/>
      <c r="P233" s="251">
        <f>O233*H233</f>
        <v>0</v>
      </c>
      <c r="Q233" s="251">
        <v>3.2000000000000001E-2</v>
      </c>
      <c r="R233" s="251">
        <f>Q233*H233</f>
        <v>3.2000000000000001E-2</v>
      </c>
      <c r="S233" s="251">
        <v>0</v>
      </c>
      <c r="T233" s="252">
        <f>S233*H233</f>
        <v>0</v>
      </c>
      <c r="AR233" s="97" t="s">
        <v>213</v>
      </c>
      <c r="AT233" s="97" t="s">
        <v>277</v>
      </c>
      <c r="AU233" s="97" t="s">
        <v>81</v>
      </c>
      <c r="AY233" s="97" t="s">
        <v>160</v>
      </c>
      <c r="BE233" s="253">
        <f>IF(N233="základní",J233,0)</f>
        <v>0</v>
      </c>
      <c r="BF233" s="253">
        <f>IF(N233="snížená",J233,0)</f>
        <v>0</v>
      </c>
      <c r="BG233" s="253">
        <f>IF(N233="zákl. přenesená",J233,0)</f>
        <v>0</v>
      </c>
      <c r="BH233" s="253">
        <f>IF(N233="sníž. přenesená",J233,0)</f>
        <v>0</v>
      </c>
      <c r="BI233" s="253">
        <f>IF(N233="nulová",J233,0)</f>
        <v>0</v>
      </c>
      <c r="BJ233" s="97" t="s">
        <v>77</v>
      </c>
      <c r="BK233" s="253">
        <f>ROUND(I233*H233,2)</f>
        <v>0</v>
      </c>
      <c r="BL233" s="97" t="s">
        <v>167</v>
      </c>
      <c r="BM233" s="97" t="s">
        <v>673</v>
      </c>
    </row>
    <row r="234" spans="2:65" s="118" customFormat="1" ht="16.5" customHeight="1">
      <c r="B234" s="113"/>
      <c r="C234" s="280" t="s">
        <v>357</v>
      </c>
      <c r="D234" s="280" t="s">
        <v>277</v>
      </c>
      <c r="E234" s="281" t="s">
        <v>362</v>
      </c>
      <c r="F234" s="282" t="s">
        <v>363</v>
      </c>
      <c r="G234" s="283" t="s">
        <v>353</v>
      </c>
      <c r="H234" s="284">
        <v>2</v>
      </c>
      <c r="I234" s="12"/>
      <c r="J234" s="285">
        <f>ROUND(I234*H234,2)</f>
        <v>0</v>
      </c>
      <c r="K234" s="282" t="s">
        <v>188</v>
      </c>
      <c r="L234" s="286"/>
      <c r="M234" s="287" t="s">
        <v>5</v>
      </c>
      <c r="N234" s="288" t="s">
        <v>44</v>
      </c>
      <c r="O234" s="114"/>
      <c r="P234" s="251">
        <f>O234*H234</f>
        <v>0</v>
      </c>
      <c r="Q234" s="251">
        <v>5.2999999999999999E-2</v>
      </c>
      <c r="R234" s="251">
        <f>Q234*H234</f>
        <v>0.106</v>
      </c>
      <c r="S234" s="251">
        <v>0</v>
      </c>
      <c r="T234" s="252">
        <f>S234*H234</f>
        <v>0</v>
      </c>
      <c r="AR234" s="97" t="s">
        <v>213</v>
      </c>
      <c r="AT234" s="97" t="s">
        <v>277</v>
      </c>
      <c r="AU234" s="97" t="s">
        <v>81</v>
      </c>
      <c r="AY234" s="97" t="s">
        <v>160</v>
      </c>
      <c r="BE234" s="253">
        <f>IF(N234="základní",J234,0)</f>
        <v>0</v>
      </c>
      <c r="BF234" s="253">
        <f>IF(N234="snížená",J234,0)</f>
        <v>0</v>
      </c>
      <c r="BG234" s="253">
        <f>IF(N234="zákl. přenesená",J234,0)</f>
        <v>0</v>
      </c>
      <c r="BH234" s="253">
        <f>IF(N234="sníž. přenesená",J234,0)</f>
        <v>0</v>
      </c>
      <c r="BI234" s="253">
        <f>IF(N234="nulová",J234,0)</f>
        <v>0</v>
      </c>
      <c r="BJ234" s="97" t="s">
        <v>77</v>
      </c>
      <c r="BK234" s="253">
        <f>ROUND(I234*H234,2)</f>
        <v>0</v>
      </c>
      <c r="BL234" s="97" t="s">
        <v>167</v>
      </c>
      <c r="BM234" s="97" t="s">
        <v>674</v>
      </c>
    </row>
    <row r="235" spans="2:65" s="118" customFormat="1" ht="25.5" customHeight="1">
      <c r="B235" s="113"/>
      <c r="C235" s="243" t="s">
        <v>361</v>
      </c>
      <c r="D235" s="243" t="s">
        <v>162</v>
      </c>
      <c r="E235" s="244" t="s">
        <v>675</v>
      </c>
      <c r="F235" s="245" t="s">
        <v>676</v>
      </c>
      <c r="G235" s="246" t="s">
        <v>353</v>
      </c>
      <c r="H235" s="247">
        <v>3</v>
      </c>
      <c r="I235" s="8"/>
      <c r="J235" s="248">
        <f>ROUND(I235*H235,2)</f>
        <v>0</v>
      </c>
      <c r="K235" s="245" t="s">
        <v>188</v>
      </c>
      <c r="L235" s="113"/>
      <c r="M235" s="249" t="s">
        <v>5</v>
      </c>
      <c r="N235" s="250" t="s">
        <v>44</v>
      </c>
      <c r="O235" s="114"/>
      <c r="P235" s="251">
        <f>O235*H235</f>
        <v>0</v>
      </c>
      <c r="Q235" s="251">
        <v>6.6E-3</v>
      </c>
      <c r="R235" s="251">
        <f>Q235*H235</f>
        <v>1.9799999999999998E-2</v>
      </c>
      <c r="S235" s="251">
        <v>0</v>
      </c>
      <c r="T235" s="252">
        <f>S235*H235</f>
        <v>0</v>
      </c>
      <c r="AR235" s="97" t="s">
        <v>167</v>
      </c>
      <c r="AT235" s="97" t="s">
        <v>162</v>
      </c>
      <c r="AU235" s="97" t="s">
        <v>81</v>
      </c>
      <c r="AY235" s="97" t="s">
        <v>160</v>
      </c>
      <c r="BE235" s="253">
        <f>IF(N235="základní",J235,0)</f>
        <v>0</v>
      </c>
      <c r="BF235" s="253">
        <f>IF(N235="snížená",J235,0)</f>
        <v>0</v>
      </c>
      <c r="BG235" s="253">
        <f>IF(N235="zákl. přenesená",J235,0)</f>
        <v>0</v>
      </c>
      <c r="BH235" s="253">
        <f>IF(N235="sníž. přenesená",J235,0)</f>
        <v>0</v>
      </c>
      <c r="BI235" s="253">
        <f>IF(N235="nulová",J235,0)</f>
        <v>0</v>
      </c>
      <c r="BJ235" s="97" t="s">
        <v>77</v>
      </c>
      <c r="BK235" s="253">
        <f>ROUND(I235*H235,2)</f>
        <v>0</v>
      </c>
      <c r="BL235" s="97" t="s">
        <v>167</v>
      </c>
      <c r="BM235" s="97" t="s">
        <v>677</v>
      </c>
    </row>
    <row r="236" spans="2:65" s="258" customFormat="1">
      <c r="B236" s="257"/>
      <c r="D236" s="254" t="s">
        <v>171</v>
      </c>
      <c r="E236" s="259" t="s">
        <v>5</v>
      </c>
      <c r="F236" s="260" t="s">
        <v>355</v>
      </c>
      <c r="H236" s="259" t="s">
        <v>5</v>
      </c>
      <c r="I236" s="9"/>
      <c r="L236" s="257"/>
      <c r="M236" s="261"/>
      <c r="N236" s="262"/>
      <c r="O236" s="262"/>
      <c r="P236" s="262"/>
      <c r="Q236" s="262"/>
      <c r="R236" s="262"/>
      <c r="S236" s="262"/>
      <c r="T236" s="263"/>
      <c r="AT236" s="259" t="s">
        <v>171</v>
      </c>
      <c r="AU236" s="259" t="s">
        <v>81</v>
      </c>
      <c r="AV236" s="258" t="s">
        <v>77</v>
      </c>
      <c r="AW236" s="258" t="s">
        <v>36</v>
      </c>
      <c r="AX236" s="258" t="s">
        <v>73</v>
      </c>
      <c r="AY236" s="259" t="s">
        <v>160</v>
      </c>
    </row>
    <row r="237" spans="2:65" s="265" customFormat="1">
      <c r="B237" s="264"/>
      <c r="D237" s="254" t="s">
        <v>171</v>
      </c>
      <c r="E237" s="266" t="s">
        <v>5</v>
      </c>
      <c r="F237" s="267" t="s">
        <v>184</v>
      </c>
      <c r="H237" s="268">
        <v>3</v>
      </c>
      <c r="I237" s="10"/>
      <c r="L237" s="264"/>
      <c r="M237" s="269"/>
      <c r="N237" s="270"/>
      <c r="O237" s="270"/>
      <c r="P237" s="270"/>
      <c r="Q237" s="270"/>
      <c r="R237" s="270"/>
      <c r="S237" s="270"/>
      <c r="T237" s="271"/>
      <c r="AT237" s="266" t="s">
        <v>171</v>
      </c>
      <c r="AU237" s="266" t="s">
        <v>81</v>
      </c>
      <c r="AV237" s="265" t="s">
        <v>81</v>
      </c>
      <c r="AW237" s="265" t="s">
        <v>36</v>
      </c>
      <c r="AX237" s="265" t="s">
        <v>77</v>
      </c>
      <c r="AY237" s="266" t="s">
        <v>160</v>
      </c>
    </row>
    <row r="238" spans="2:65" s="118" customFormat="1" ht="16.5" customHeight="1">
      <c r="B238" s="113"/>
      <c r="C238" s="280" t="s">
        <v>365</v>
      </c>
      <c r="D238" s="280" t="s">
        <v>277</v>
      </c>
      <c r="E238" s="281" t="s">
        <v>678</v>
      </c>
      <c r="F238" s="282" t="s">
        <v>679</v>
      </c>
      <c r="G238" s="283" t="s">
        <v>353</v>
      </c>
      <c r="H238" s="284">
        <v>3</v>
      </c>
      <c r="I238" s="12"/>
      <c r="J238" s="285">
        <f>ROUND(I238*H238,2)</f>
        <v>0</v>
      </c>
      <c r="K238" s="282" t="s">
        <v>5</v>
      </c>
      <c r="L238" s="286"/>
      <c r="M238" s="287" t="s">
        <v>5</v>
      </c>
      <c r="N238" s="288" t="s">
        <v>44</v>
      </c>
      <c r="O238" s="114"/>
      <c r="P238" s="251">
        <f>O238*H238</f>
        <v>0</v>
      </c>
      <c r="Q238" s="251">
        <v>5.2999999999999999E-2</v>
      </c>
      <c r="R238" s="251">
        <f>Q238*H238</f>
        <v>0.159</v>
      </c>
      <c r="S238" s="251">
        <v>0</v>
      </c>
      <c r="T238" s="252">
        <f>S238*H238</f>
        <v>0</v>
      </c>
      <c r="AR238" s="97" t="s">
        <v>213</v>
      </c>
      <c r="AT238" s="97" t="s">
        <v>277</v>
      </c>
      <c r="AU238" s="97" t="s">
        <v>81</v>
      </c>
      <c r="AY238" s="97" t="s">
        <v>160</v>
      </c>
      <c r="BE238" s="253">
        <f>IF(N238="základní",J238,0)</f>
        <v>0</v>
      </c>
      <c r="BF238" s="253">
        <f>IF(N238="snížená",J238,0)</f>
        <v>0</v>
      </c>
      <c r="BG238" s="253">
        <f>IF(N238="zákl. přenesená",J238,0)</f>
        <v>0</v>
      </c>
      <c r="BH238" s="253">
        <f>IF(N238="sníž. přenesená",J238,0)</f>
        <v>0</v>
      </c>
      <c r="BI238" s="253">
        <f>IF(N238="nulová",J238,0)</f>
        <v>0</v>
      </c>
      <c r="BJ238" s="97" t="s">
        <v>77</v>
      </c>
      <c r="BK238" s="253">
        <f>ROUND(I238*H238,2)</f>
        <v>0</v>
      </c>
      <c r="BL238" s="97" t="s">
        <v>167</v>
      </c>
      <c r="BM238" s="97" t="s">
        <v>680</v>
      </c>
    </row>
    <row r="239" spans="2:65" s="118" customFormat="1" ht="25.5" customHeight="1">
      <c r="B239" s="113"/>
      <c r="C239" s="243" t="s">
        <v>374</v>
      </c>
      <c r="D239" s="243" t="s">
        <v>162</v>
      </c>
      <c r="E239" s="244" t="s">
        <v>366</v>
      </c>
      <c r="F239" s="245" t="s">
        <v>367</v>
      </c>
      <c r="G239" s="246" t="s">
        <v>210</v>
      </c>
      <c r="H239" s="247">
        <v>1.4790000000000001</v>
      </c>
      <c r="I239" s="8"/>
      <c r="J239" s="248">
        <f>ROUND(I239*H239,2)</f>
        <v>0</v>
      </c>
      <c r="K239" s="245" t="s">
        <v>188</v>
      </c>
      <c r="L239" s="113"/>
      <c r="M239" s="249" t="s">
        <v>5</v>
      </c>
      <c r="N239" s="250" t="s">
        <v>44</v>
      </c>
      <c r="O239" s="114"/>
      <c r="P239" s="251">
        <f>O239*H239</f>
        <v>0</v>
      </c>
      <c r="Q239" s="251">
        <v>0</v>
      </c>
      <c r="R239" s="251">
        <f>Q239*H239</f>
        <v>0</v>
      </c>
      <c r="S239" s="251">
        <v>0</v>
      </c>
      <c r="T239" s="252">
        <f>S239*H239</f>
        <v>0</v>
      </c>
      <c r="AR239" s="97" t="s">
        <v>167</v>
      </c>
      <c r="AT239" s="97" t="s">
        <v>162</v>
      </c>
      <c r="AU239" s="97" t="s">
        <v>81</v>
      </c>
      <c r="AY239" s="97" t="s">
        <v>160</v>
      </c>
      <c r="BE239" s="253">
        <f>IF(N239="základní",J239,0)</f>
        <v>0</v>
      </c>
      <c r="BF239" s="253">
        <f>IF(N239="snížená",J239,0)</f>
        <v>0</v>
      </c>
      <c r="BG239" s="253">
        <f>IF(N239="zákl. přenesená",J239,0)</f>
        <v>0</v>
      </c>
      <c r="BH239" s="253">
        <f>IF(N239="sníž. přenesená",J239,0)</f>
        <v>0</v>
      </c>
      <c r="BI239" s="253">
        <f>IF(N239="nulová",J239,0)</f>
        <v>0</v>
      </c>
      <c r="BJ239" s="97" t="s">
        <v>77</v>
      </c>
      <c r="BK239" s="253">
        <f>ROUND(I239*H239,2)</f>
        <v>0</v>
      </c>
      <c r="BL239" s="97" t="s">
        <v>167</v>
      </c>
      <c r="BM239" s="97" t="s">
        <v>681</v>
      </c>
    </row>
    <row r="240" spans="2:65" s="258" customFormat="1">
      <c r="B240" s="257"/>
      <c r="D240" s="254" t="s">
        <v>171</v>
      </c>
      <c r="E240" s="259" t="s">
        <v>5</v>
      </c>
      <c r="F240" s="260" t="s">
        <v>172</v>
      </c>
      <c r="H240" s="259" t="s">
        <v>5</v>
      </c>
      <c r="I240" s="9"/>
      <c r="L240" s="257"/>
      <c r="M240" s="261"/>
      <c r="N240" s="262"/>
      <c r="O240" s="262"/>
      <c r="P240" s="262"/>
      <c r="Q240" s="262"/>
      <c r="R240" s="262"/>
      <c r="S240" s="262"/>
      <c r="T240" s="263"/>
      <c r="AT240" s="259" t="s">
        <v>171</v>
      </c>
      <c r="AU240" s="259" t="s">
        <v>81</v>
      </c>
      <c r="AV240" s="258" t="s">
        <v>77</v>
      </c>
      <c r="AW240" s="258" t="s">
        <v>36</v>
      </c>
      <c r="AX240" s="258" t="s">
        <v>73</v>
      </c>
      <c r="AY240" s="259" t="s">
        <v>160</v>
      </c>
    </row>
    <row r="241" spans="2:65" s="265" customFormat="1">
      <c r="B241" s="264"/>
      <c r="D241" s="254" t="s">
        <v>171</v>
      </c>
      <c r="E241" s="266" t="s">
        <v>5</v>
      </c>
      <c r="F241" s="267" t="s">
        <v>682</v>
      </c>
      <c r="H241" s="268">
        <v>0.313</v>
      </c>
      <c r="I241" s="10"/>
      <c r="L241" s="264"/>
      <c r="M241" s="269"/>
      <c r="N241" s="270"/>
      <c r="O241" s="270"/>
      <c r="P241" s="270"/>
      <c r="Q241" s="270"/>
      <c r="R241" s="270"/>
      <c r="S241" s="270"/>
      <c r="T241" s="271"/>
      <c r="AT241" s="266" t="s">
        <v>171</v>
      </c>
      <c r="AU241" s="266" t="s">
        <v>81</v>
      </c>
      <c r="AV241" s="265" t="s">
        <v>81</v>
      </c>
      <c r="AW241" s="265" t="s">
        <v>36</v>
      </c>
      <c r="AX241" s="265" t="s">
        <v>73</v>
      </c>
      <c r="AY241" s="266" t="s">
        <v>160</v>
      </c>
    </row>
    <row r="242" spans="2:65" s="265" customFormat="1">
      <c r="B242" s="264"/>
      <c r="D242" s="254" t="s">
        <v>171</v>
      </c>
      <c r="E242" s="266" t="s">
        <v>5</v>
      </c>
      <c r="F242" s="267" t="s">
        <v>683</v>
      </c>
      <c r="H242" s="268">
        <v>0.56299999999999994</v>
      </c>
      <c r="I242" s="10"/>
      <c r="L242" s="264"/>
      <c r="M242" s="269"/>
      <c r="N242" s="270"/>
      <c r="O242" s="270"/>
      <c r="P242" s="270"/>
      <c r="Q242" s="270"/>
      <c r="R242" s="270"/>
      <c r="S242" s="270"/>
      <c r="T242" s="271"/>
      <c r="AT242" s="266" t="s">
        <v>171</v>
      </c>
      <c r="AU242" s="266" t="s">
        <v>81</v>
      </c>
      <c r="AV242" s="265" t="s">
        <v>81</v>
      </c>
      <c r="AW242" s="265" t="s">
        <v>36</v>
      </c>
      <c r="AX242" s="265" t="s">
        <v>73</v>
      </c>
      <c r="AY242" s="266" t="s">
        <v>160</v>
      </c>
    </row>
    <row r="243" spans="2:65" s="258" customFormat="1">
      <c r="B243" s="257"/>
      <c r="D243" s="254" t="s">
        <v>171</v>
      </c>
      <c r="E243" s="259" t="s">
        <v>5</v>
      </c>
      <c r="F243" s="260" t="s">
        <v>372</v>
      </c>
      <c r="H243" s="259" t="s">
        <v>5</v>
      </c>
      <c r="I243" s="9"/>
      <c r="L243" s="257"/>
      <c r="M243" s="261"/>
      <c r="N243" s="262"/>
      <c r="O243" s="262"/>
      <c r="P243" s="262"/>
      <c r="Q243" s="262"/>
      <c r="R243" s="262"/>
      <c r="S243" s="262"/>
      <c r="T243" s="263"/>
      <c r="AT243" s="259" t="s">
        <v>171</v>
      </c>
      <c r="AU243" s="259" t="s">
        <v>81</v>
      </c>
      <c r="AV243" s="258" t="s">
        <v>77</v>
      </c>
      <c r="AW243" s="258" t="s">
        <v>36</v>
      </c>
      <c r="AX243" s="258" t="s">
        <v>73</v>
      </c>
      <c r="AY243" s="259" t="s">
        <v>160</v>
      </c>
    </row>
    <row r="244" spans="2:65" s="265" customFormat="1">
      <c r="B244" s="264"/>
      <c r="D244" s="254" t="s">
        <v>171</v>
      </c>
      <c r="E244" s="266" t="s">
        <v>5</v>
      </c>
      <c r="F244" s="267" t="s">
        <v>684</v>
      </c>
      <c r="H244" s="268">
        <v>0.60299999999999998</v>
      </c>
      <c r="I244" s="10"/>
      <c r="L244" s="264"/>
      <c r="M244" s="269"/>
      <c r="N244" s="270"/>
      <c r="O244" s="270"/>
      <c r="P244" s="270"/>
      <c r="Q244" s="270"/>
      <c r="R244" s="270"/>
      <c r="S244" s="270"/>
      <c r="T244" s="271"/>
      <c r="AT244" s="266" t="s">
        <v>171</v>
      </c>
      <c r="AU244" s="266" t="s">
        <v>81</v>
      </c>
      <c r="AV244" s="265" t="s">
        <v>81</v>
      </c>
      <c r="AW244" s="265" t="s">
        <v>36</v>
      </c>
      <c r="AX244" s="265" t="s">
        <v>73</v>
      </c>
      <c r="AY244" s="266" t="s">
        <v>160</v>
      </c>
    </row>
    <row r="245" spans="2:65" s="273" customFormat="1">
      <c r="B245" s="272"/>
      <c r="D245" s="254" t="s">
        <v>171</v>
      </c>
      <c r="E245" s="274" t="s">
        <v>5</v>
      </c>
      <c r="F245" s="275" t="s">
        <v>176</v>
      </c>
      <c r="H245" s="276">
        <v>1.4790000000000001</v>
      </c>
      <c r="I245" s="11"/>
      <c r="L245" s="272"/>
      <c r="M245" s="277"/>
      <c r="N245" s="278"/>
      <c r="O245" s="278"/>
      <c r="P245" s="278"/>
      <c r="Q245" s="278"/>
      <c r="R245" s="278"/>
      <c r="S245" s="278"/>
      <c r="T245" s="279"/>
      <c r="AT245" s="274" t="s">
        <v>171</v>
      </c>
      <c r="AU245" s="274" t="s">
        <v>81</v>
      </c>
      <c r="AV245" s="273" t="s">
        <v>167</v>
      </c>
      <c r="AW245" s="273" t="s">
        <v>36</v>
      </c>
      <c r="AX245" s="273" t="s">
        <v>77</v>
      </c>
      <c r="AY245" s="274" t="s">
        <v>160</v>
      </c>
    </row>
    <row r="246" spans="2:65" s="231" customFormat="1" ht="29.85" customHeight="1">
      <c r="B246" s="230"/>
      <c r="D246" s="232" t="s">
        <v>72</v>
      </c>
      <c r="E246" s="241" t="s">
        <v>104</v>
      </c>
      <c r="F246" s="241" t="s">
        <v>379</v>
      </c>
      <c r="I246" s="7"/>
      <c r="J246" s="242">
        <f>BK246</f>
        <v>0</v>
      </c>
      <c r="L246" s="230"/>
      <c r="M246" s="235"/>
      <c r="N246" s="236"/>
      <c r="O246" s="236"/>
      <c r="P246" s="237">
        <f>SUM(P247:P279)</f>
        <v>0</v>
      </c>
      <c r="Q246" s="236"/>
      <c r="R246" s="237">
        <f>SUM(R247:R279)</f>
        <v>0.80283099999999996</v>
      </c>
      <c r="S246" s="236"/>
      <c r="T246" s="238">
        <f>SUM(T247:T279)</f>
        <v>0</v>
      </c>
      <c r="AR246" s="232" t="s">
        <v>77</v>
      </c>
      <c r="AT246" s="239" t="s">
        <v>72</v>
      </c>
      <c r="AU246" s="239" t="s">
        <v>77</v>
      </c>
      <c r="AY246" s="232" t="s">
        <v>160</v>
      </c>
      <c r="BK246" s="240">
        <f>SUM(BK247:BK279)</f>
        <v>0</v>
      </c>
    </row>
    <row r="247" spans="2:65" s="118" customFormat="1" ht="25.5" customHeight="1">
      <c r="B247" s="113"/>
      <c r="C247" s="243" t="s">
        <v>380</v>
      </c>
      <c r="D247" s="243" t="s">
        <v>162</v>
      </c>
      <c r="E247" s="244" t="s">
        <v>685</v>
      </c>
      <c r="F247" s="245" t="s">
        <v>686</v>
      </c>
      <c r="G247" s="246" t="s">
        <v>165</v>
      </c>
      <c r="H247" s="247">
        <v>7.75</v>
      </c>
      <c r="I247" s="8"/>
      <c r="J247" s="248">
        <f>ROUND(I247*H247,2)</f>
        <v>0</v>
      </c>
      <c r="K247" s="245" t="s">
        <v>188</v>
      </c>
      <c r="L247" s="113"/>
      <c r="M247" s="249" t="s">
        <v>5</v>
      </c>
      <c r="N247" s="250" t="s">
        <v>44</v>
      </c>
      <c r="O247" s="114"/>
      <c r="P247" s="251">
        <f>O247*H247</f>
        <v>0</v>
      </c>
      <c r="Q247" s="251">
        <v>0</v>
      </c>
      <c r="R247" s="251">
        <f>Q247*H247</f>
        <v>0</v>
      </c>
      <c r="S247" s="251">
        <v>0</v>
      </c>
      <c r="T247" s="252">
        <f>S247*H247</f>
        <v>0</v>
      </c>
      <c r="AR247" s="97" t="s">
        <v>167</v>
      </c>
      <c r="AT247" s="97" t="s">
        <v>162</v>
      </c>
      <c r="AU247" s="97" t="s">
        <v>81</v>
      </c>
      <c r="AY247" s="97" t="s">
        <v>160</v>
      </c>
      <c r="BE247" s="253">
        <f>IF(N247="základní",J247,0)</f>
        <v>0</v>
      </c>
      <c r="BF247" s="253">
        <f>IF(N247="snížená",J247,0)</f>
        <v>0</v>
      </c>
      <c r="BG247" s="253">
        <f>IF(N247="zákl. přenesená",J247,0)</f>
        <v>0</v>
      </c>
      <c r="BH247" s="253">
        <f>IF(N247="sníž. přenesená",J247,0)</f>
        <v>0</v>
      </c>
      <c r="BI247" s="253">
        <f>IF(N247="nulová",J247,0)</f>
        <v>0</v>
      </c>
      <c r="BJ247" s="97" t="s">
        <v>77</v>
      </c>
      <c r="BK247" s="253">
        <f>ROUND(I247*H247,2)</f>
        <v>0</v>
      </c>
      <c r="BL247" s="97" t="s">
        <v>167</v>
      </c>
      <c r="BM247" s="97" t="s">
        <v>687</v>
      </c>
    </row>
    <row r="248" spans="2:65" s="265" customFormat="1">
      <c r="B248" s="264"/>
      <c r="D248" s="254" t="s">
        <v>171</v>
      </c>
      <c r="E248" s="266" t="s">
        <v>5</v>
      </c>
      <c r="F248" s="267" t="s">
        <v>577</v>
      </c>
      <c r="H248" s="268">
        <v>3.75</v>
      </c>
      <c r="I248" s="10"/>
      <c r="L248" s="264"/>
      <c r="M248" s="269"/>
      <c r="N248" s="270"/>
      <c r="O248" s="270"/>
      <c r="P248" s="270"/>
      <c r="Q248" s="270"/>
      <c r="R248" s="270"/>
      <c r="S248" s="270"/>
      <c r="T248" s="271"/>
      <c r="AT248" s="266" t="s">
        <v>171</v>
      </c>
      <c r="AU248" s="266" t="s">
        <v>81</v>
      </c>
      <c r="AV248" s="265" t="s">
        <v>81</v>
      </c>
      <c r="AW248" s="265" t="s">
        <v>36</v>
      </c>
      <c r="AX248" s="265" t="s">
        <v>73</v>
      </c>
      <c r="AY248" s="266" t="s">
        <v>160</v>
      </c>
    </row>
    <row r="249" spans="2:65" s="265" customFormat="1">
      <c r="B249" s="264"/>
      <c r="D249" s="254" t="s">
        <v>171</v>
      </c>
      <c r="E249" s="266" t="s">
        <v>5</v>
      </c>
      <c r="F249" s="267" t="s">
        <v>579</v>
      </c>
      <c r="H249" s="268">
        <v>4</v>
      </c>
      <c r="I249" s="10"/>
      <c r="L249" s="264"/>
      <c r="M249" s="269"/>
      <c r="N249" s="270"/>
      <c r="O249" s="270"/>
      <c r="P249" s="270"/>
      <c r="Q249" s="270"/>
      <c r="R249" s="270"/>
      <c r="S249" s="270"/>
      <c r="T249" s="271"/>
      <c r="AT249" s="266" t="s">
        <v>171</v>
      </c>
      <c r="AU249" s="266" t="s">
        <v>81</v>
      </c>
      <c r="AV249" s="265" t="s">
        <v>81</v>
      </c>
      <c r="AW249" s="265" t="s">
        <v>36</v>
      </c>
      <c r="AX249" s="265" t="s">
        <v>73</v>
      </c>
      <c r="AY249" s="266" t="s">
        <v>160</v>
      </c>
    </row>
    <row r="250" spans="2:65" s="273" customFormat="1">
      <c r="B250" s="272"/>
      <c r="D250" s="254" t="s">
        <v>171</v>
      </c>
      <c r="E250" s="274" t="s">
        <v>5</v>
      </c>
      <c r="F250" s="275" t="s">
        <v>176</v>
      </c>
      <c r="H250" s="276">
        <v>7.75</v>
      </c>
      <c r="I250" s="11"/>
      <c r="L250" s="272"/>
      <c r="M250" s="277"/>
      <c r="N250" s="278"/>
      <c r="O250" s="278"/>
      <c r="P250" s="278"/>
      <c r="Q250" s="278"/>
      <c r="R250" s="278"/>
      <c r="S250" s="278"/>
      <c r="T250" s="279"/>
      <c r="AT250" s="274" t="s">
        <v>171</v>
      </c>
      <c r="AU250" s="274" t="s">
        <v>81</v>
      </c>
      <c r="AV250" s="273" t="s">
        <v>167</v>
      </c>
      <c r="AW250" s="273" t="s">
        <v>36</v>
      </c>
      <c r="AX250" s="273" t="s">
        <v>77</v>
      </c>
      <c r="AY250" s="274" t="s">
        <v>160</v>
      </c>
    </row>
    <row r="251" spans="2:65" s="118" customFormat="1" ht="25.5" customHeight="1">
      <c r="B251" s="113"/>
      <c r="C251" s="243" t="s">
        <v>386</v>
      </c>
      <c r="D251" s="243" t="s">
        <v>162</v>
      </c>
      <c r="E251" s="244" t="s">
        <v>381</v>
      </c>
      <c r="F251" s="245" t="s">
        <v>382</v>
      </c>
      <c r="G251" s="246" t="s">
        <v>165</v>
      </c>
      <c r="H251" s="247">
        <v>15.5</v>
      </c>
      <c r="I251" s="8"/>
      <c r="J251" s="248">
        <f>ROUND(I251*H251,2)</f>
        <v>0</v>
      </c>
      <c r="K251" s="245" t="s">
        <v>188</v>
      </c>
      <c r="L251" s="113"/>
      <c r="M251" s="249" t="s">
        <v>5</v>
      </c>
      <c r="N251" s="250" t="s">
        <v>44</v>
      </c>
      <c r="O251" s="114"/>
      <c r="P251" s="251">
        <f>O251*H251</f>
        <v>0</v>
      </c>
      <c r="Q251" s="251">
        <v>0</v>
      </c>
      <c r="R251" s="251">
        <f>Q251*H251</f>
        <v>0</v>
      </c>
      <c r="S251" s="251">
        <v>0</v>
      </c>
      <c r="T251" s="252">
        <f>S251*H251</f>
        <v>0</v>
      </c>
      <c r="AR251" s="97" t="s">
        <v>167</v>
      </c>
      <c r="AT251" s="97" t="s">
        <v>162</v>
      </c>
      <c r="AU251" s="97" t="s">
        <v>81</v>
      </c>
      <c r="AY251" s="97" t="s">
        <v>160</v>
      </c>
      <c r="BE251" s="253">
        <f>IF(N251="základní",J251,0)</f>
        <v>0</v>
      </c>
      <c r="BF251" s="253">
        <f>IF(N251="snížená",J251,0)</f>
        <v>0</v>
      </c>
      <c r="BG251" s="253">
        <f>IF(N251="zákl. přenesená",J251,0)</f>
        <v>0</v>
      </c>
      <c r="BH251" s="253">
        <f>IF(N251="sníž. přenesená",J251,0)</f>
        <v>0</v>
      </c>
      <c r="BI251" s="253">
        <f>IF(N251="nulová",J251,0)</f>
        <v>0</v>
      </c>
      <c r="BJ251" s="97" t="s">
        <v>77</v>
      </c>
      <c r="BK251" s="253">
        <f>ROUND(I251*H251,2)</f>
        <v>0</v>
      </c>
      <c r="BL251" s="97" t="s">
        <v>167</v>
      </c>
      <c r="BM251" s="97" t="s">
        <v>688</v>
      </c>
    </row>
    <row r="252" spans="2:65" s="258" customFormat="1">
      <c r="B252" s="257"/>
      <c r="D252" s="254" t="s">
        <v>171</v>
      </c>
      <c r="E252" s="259" t="s">
        <v>5</v>
      </c>
      <c r="F252" s="260" t="s">
        <v>689</v>
      </c>
      <c r="H252" s="259" t="s">
        <v>5</v>
      </c>
      <c r="I252" s="9"/>
      <c r="L252" s="257"/>
      <c r="M252" s="261"/>
      <c r="N252" s="262"/>
      <c r="O252" s="262"/>
      <c r="P252" s="262"/>
      <c r="Q252" s="262"/>
      <c r="R252" s="262"/>
      <c r="S252" s="262"/>
      <c r="T252" s="263"/>
      <c r="AT252" s="259" t="s">
        <v>171</v>
      </c>
      <c r="AU252" s="259" t="s">
        <v>81</v>
      </c>
      <c r="AV252" s="258" t="s">
        <v>77</v>
      </c>
      <c r="AW252" s="258" t="s">
        <v>36</v>
      </c>
      <c r="AX252" s="258" t="s">
        <v>73</v>
      </c>
      <c r="AY252" s="259" t="s">
        <v>160</v>
      </c>
    </row>
    <row r="253" spans="2:65" s="265" customFormat="1">
      <c r="B253" s="264"/>
      <c r="D253" s="254" t="s">
        <v>171</v>
      </c>
      <c r="E253" s="266" t="s">
        <v>5</v>
      </c>
      <c r="F253" s="267" t="s">
        <v>690</v>
      </c>
      <c r="H253" s="268">
        <v>3.75</v>
      </c>
      <c r="I253" s="10"/>
      <c r="L253" s="264"/>
      <c r="M253" s="269"/>
      <c r="N253" s="270"/>
      <c r="O253" s="270"/>
      <c r="P253" s="270"/>
      <c r="Q253" s="270"/>
      <c r="R253" s="270"/>
      <c r="S253" s="270"/>
      <c r="T253" s="271"/>
      <c r="AT253" s="266" t="s">
        <v>171</v>
      </c>
      <c r="AU253" s="266" t="s">
        <v>81</v>
      </c>
      <c r="AV253" s="265" t="s">
        <v>81</v>
      </c>
      <c r="AW253" s="265" t="s">
        <v>36</v>
      </c>
      <c r="AX253" s="265" t="s">
        <v>73</v>
      </c>
      <c r="AY253" s="266" t="s">
        <v>160</v>
      </c>
    </row>
    <row r="254" spans="2:65" s="265" customFormat="1">
      <c r="B254" s="264"/>
      <c r="D254" s="254" t="s">
        <v>171</v>
      </c>
      <c r="E254" s="266" t="s">
        <v>5</v>
      </c>
      <c r="F254" s="267" t="s">
        <v>691</v>
      </c>
      <c r="H254" s="268">
        <v>3.75</v>
      </c>
      <c r="I254" s="10"/>
      <c r="L254" s="264"/>
      <c r="M254" s="269"/>
      <c r="N254" s="270"/>
      <c r="O254" s="270"/>
      <c r="P254" s="270"/>
      <c r="Q254" s="270"/>
      <c r="R254" s="270"/>
      <c r="S254" s="270"/>
      <c r="T254" s="271"/>
      <c r="AT254" s="266" t="s">
        <v>171</v>
      </c>
      <c r="AU254" s="266" t="s">
        <v>81</v>
      </c>
      <c r="AV254" s="265" t="s">
        <v>81</v>
      </c>
      <c r="AW254" s="265" t="s">
        <v>36</v>
      </c>
      <c r="AX254" s="265" t="s">
        <v>73</v>
      </c>
      <c r="AY254" s="266" t="s">
        <v>160</v>
      </c>
    </row>
    <row r="255" spans="2:65" s="265" customFormat="1">
      <c r="B255" s="264"/>
      <c r="D255" s="254" t="s">
        <v>171</v>
      </c>
      <c r="E255" s="266" t="s">
        <v>5</v>
      </c>
      <c r="F255" s="267" t="s">
        <v>692</v>
      </c>
      <c r="H255" s="268">
        <v>4</v>
      </c>
      <c r="I255" s="10"/>
      <c r="L255" s="264"/>
      <c r="M255" s="269"/>
      <c r="N255" s="270"/>
      <c r="O255" s="270"/>
      <c r="P255" s="270"/>
      <c r="Q255" s="270"/>
      <c r="R255" s="270"/>
      <c r="S255" s="270"/>
      <c r="T255" s="271"/>
      <c r="AT255" s="266" t="s">
        <v>171</v>
      </c>
      <c r="AU255" s="266" t="s">
        <v>81</v>
      </c>
      <c r="AV255" s="265" t="s">
        <v>81</v>
      </c>
      <c r="AW255" s="265" t="s">
        <v>36</v>
      </c>
      <c r="AX255" s="265" t="s">
        <v>73</v>
      </c>
      <c r="AY255" s="266" t="s">
        <v>160</v>
      </c>
    </row>
    <row r="256" spans="2:65" s="265" customFormat="1">
      <c r="B256" s="264"/>
      <c r="D256" s="254" t="s">
        <v>171</v>
      </c>
      <c r="E256" s="266" t="s">
        <v>5</v>
      </c>
      <c r="F256" s="267" t="s">
        <v>693</v>
      </c>
      <c r="H256" s="268">
        <v>4</v>
      </c>
      <c r="I256" s="10"/>
      <c r="L256" s="264"/>
      <c r="M256" s="269"/>
      <c r="N256" s="270"/>
      <c r="O256" s="270"/>
      <c r="P256" s="270"/>
      <c r="Q256" s="270"/>
      <c r="R256" s="270"/>
      <c r="S256" s="270"/>
      <c r="T256" s="271"/>
      <c r="AT256" s="266" t="s">
        <v>171</v>
      </c>
      <c r="AU256" s="266" t="s">
        <v>81</v>
      </c>
      <c r="AV256" s="265" t="s">
        <v>81</v>
      </c>
      <c r="AW256" s="265" t="s">
        <v>36</v>
      </c>
      <c r="AX256" s="265" t="s">
        <v>73</v>
      </c>
      <c r="AY256" s="266" t="s">
        <v>160</v>
      </c>
    </row>
    <row r="257" spans="2:65" s="273" customFormat="1">
      <c r="B257" s="272"/>
      <c r="D257" s="254" t="s">
        <v>171</v>
      </c>
      <c r="E257" s="274" t="s">
        <v>5</v>
      </c>
      <c r="F257" s="275" t="s">
        <v>176</v>
      </c>
      <c r="H257" s="276">
        <v>15.5</v>
      </c>
      <c r="I257" s="11"/>
      <c r="L257" s="272"/>
      <c r="M257" s="277"/>
      <c r="N257" s="278"/>
      <c r="O257" s="278"/>
      <c r="P257" s="278"/>
      <c r="Q257" s="278"/>
      <c r="R257" s="278"/>
      <c r="S257" s="278"/>
      <c r="T257" s="279"/>
      <c r="AT257" s="274" t="s">
        <v>171</v>
      </c>
      <c r="AU257" s="274" t="s">
        <v>81</v>
      </c>
      <c r="AV257" s="273" t="s">
        <v>167</v>
      </c>
      <c r="AW257" s="273" t="s">
        <v>36</v>
      </c>
      <c r="AX257" s="273" t="s">
        <v>77</v>
      </c>
      <c r="AY257" s="274" t="s">
        <v>160</v>
      </c>
    </row>
    <row r="258" spans="2:65" s="118" customFormat="1" ht="25.5" customHeight="1">
      <c r="B258" s="113"/>
      <c r="C258" s="243" t="s">
        <v>392</v>
      </c>
      <c r="D258" s="243" t="s">
        <v>162</v>
      </c>
      <c r="E258" s="244" t="s">
        <v>694</v>
      </c>
      <c r="F258" s="245" t="s">
        <v>695</v>
      </c>
      <c r="G258" s="246" t="s">
        <v>165</v>
      </c>
      <c r="H258" s="247">
        <v>7.75</v>
      </c>
      <c r="I258" s="8"/>
      <c r="J258" s="248">
        <f>ROUND(I258*H258,2)</f>
        <v>0</v>
      </c>
      <c r="K258" s="245" t="s">
        <v>188</v>
      </c>
      <c r="L258" s="113"/>
      <c r="M258" s="249" t="s">
        <v>5</v>
      </c>
      <c r="N258" s="250" t="s">
        <v>44</v>
      </c>
      <c r="O258" s="114"/>
      <c r="P258" s="251">
        <f>O258*H258</f>
        <v>0</v>
      </c>
      <c r="Q258" s="251">
        <v>0</v>
      </c>
      <c r="R258" s="251">
        <f>Q258*H258</f>
        <v>0</v>
      </c>
      <c r="S258" s="251">
        <v>0</v>
      </c>
      <c r="T258" s="252">
        <f>S258*H258</f>
        <v>0</v>
      </c>
      <c r="AR258" s="97" t="s">
        <v>167</v>
      </c>
      <c r="AT258" s="97" t="s">
        <v>162</v>
      </c>
      <c r="AU258" s="97" t="s">
        <v>81</v>
      </c>
      <c r="AY258" s="97" t="s">
        <v>160</v>
      </c>
      <c r="BE258" s="253">
        <f>IF(N258="základní",J258,0)</f>
        <v>0</v>
      </c>
      <c r="BF258" s="253">
        <f>IF(N258="snížená",J258,0)</f>
        <v>0</v>
      </c>
      <c r="BG258" s="253">
        <f>IF(N258="zákl. přenesená",J258,0)</f>
        <v>0</v>
      </c>
      <c r="BH258" s="253">
        <f>IF(N258="sníž. přenesená",J258,0)</f>
        <v>0</v>
      </c>
      <c r="BI258" s="253">
        <f>IF(N258="nulová",J258,0)</f>
        <v>0</v>
      </c>
      <c r="BJ258" s="97" t="s">
        <v>77</v>
      </c>
      <c r="BK258" s="253">
        <f>ROUND(I258*H258,2)</f>
        <v>0</v>
      </c>
      <c r="BL258" s="97" t="s">
        <v>167</v>
      </c>
      <c r="BM258" s="97" t="s">
        <v>696</v>
      </c>
    </row>
    <row r="259" spans="2:65" s="258" customFormat="1">
      <c r="B259" s="257"/>
      <c r="D259" s="254" t="s">
        <v>171</v>
      </c>
      <c r="E259" s="259" t="s">
        <v>5</v>
      </c>
      <c r="F259" s="260" t="s">
        <v>689</v>
      </c>
      <c r="H259" s="259" t="s">
        <v>5</v>
      </c>
      <c r="I259" s="9"/>
      <c r="L259" s="257"/>
      <c r="M259" s="261"/>
      <c r="N259" s="262"/>
      <c r="O259" s="262"/>
      <c r="P259" s="262"/>
      <c r="Q259" s="262"/>
      <c r="R259" s="262"/>
      <c r="S259" s="262"/>
      <c r="T259" s="263"/>
      <c r="AT259" s="259" t="s">
        <v>171</v>
      </c>
      <c r="AU259" s="259" t="s">
        <v>81</v>
      </c>
      <c r="AV259" s="258" t="s">
        <v>77</v>
      </c>
      <c r="AW259" s="258" t="s">
        <v>36</v>
      </c>
      <c r="AX259" s="258" t="s">
        <v>73</v>
      </c>
      <c r="AY259" s="259" t="s">
        <v>160</v>
      </c>
    </row>
    <row r="260" spans="2:65" s="265" customFormat="1">
      <c r="B260" s="264"/>
      <c r="D260" s="254" t="s">
        <v>171</v>
      </c>
      <c r="E260" s="266" t="s">
        <v>5</v>
      </c>
      <c r="F260" s="267" t="s">
        <v>577</v>
      </c>
      <c r="H260" s="268">
        <v>3.75</v>
      </c>
      <c r="I260" s="10"/>
      <c r="L260" s="264"/>
      <c r="M260" s="269"/>
      <c r="N260" s="270"/>
      <c r="O260" s="270"/>
      <c r="P260" s="270"/>
      <c r="Q260" s="270"/>
      <c r="R260" s="270"/>
      <c r="S260" s="270"/>
      <c r="T260" s="271"/>
      <c r="AT260" s="266" t="s">
        <v>171</v>
      </c>
      <c r="AU260" s="266" t="s">
        <v>81</v>
      </c>
      <c r="AV260" s="265" t="s">
        <v>81</v>
      </c>
      <c r="AW260" s="265" t="s">
        <v>36</v>
      </c>
      <c r="AX260" s="265" t="s">
        <v>73</v>
      </c>
      <c r="AY260" s="266" t="s">
        <v>160</v>
      </c>
    </row>
    <row r="261" spans="2:65" s="265" customFormat="1">
      <c r="B261" s="264"/>
      <c r="D261" s="254" t="s">
        <v>171</v>
      </c>
      <c r="E261" s="266" t="s">
        <v>5</v>
      </c>
      <c r="F261" s="267" t="s">
        <v>579</v>
      </c>
      <c r="H261" s="268">
        <v>4</v>
      </c>
      <c r="I261" s="10"/>
      <c r="L261" s="264"/>
      <c r="M261" s="269"/>
      <c r="N261" s="270"/>
      <c r="O261" s="270"/>
      <c r="P261" s="270"/>
      <c r="Q261" s="270"/>
      <c r="R261" s="270"/>
      <c r="S261" s="270"/>
      <c r="T261" s="271"/>
      <c r="AT261" s="266" t="s">
        <v>171</v>
      </c>
      <c r="AU261" s="266" t="s">
        <v>81</v>
      </c>
      <c r="AV261" s="265" t="s">
        <v>81</v>
      </c>
      <c r="AW261" s="265" t="s">
        <v>36</v>
      </c>
      <c r="AX261" s="265" t="s">
        <v>73</v>
      </c>
      <c r="AY261" s="266" t="s">
        <v>160</v>
      </c>
    </row>
    <row r="262" spans="2:65" s="273" customFormat="1">
      <c r="B262" s="272"/>
      <c r="D262" s="254" t="s">
        <v>171</v>
      </c>
      <c r="E262" s="274" t="s">
        <v>5</v>
      </c>
      <c r="F262" s="275" t="s">
        <v>176</v>
      </c>
      <c r="H262" s="276">
        <v>7.75</v>
      </c>
      <c r="I262" s="11"/>
      <c r="L262" s="272"/>
      <c r="M262" s="277"/>
      <c r="N262" s="278"/>
      <c r="O262" s="278"/>
      <c r="P262" s="278"/>
      <c r="Q262" s="278"/>
      <c r="R262" s="278"/>
      <c r="S262" s="278"/>
      <c r="T262" s="279"/>
      <c r="AT262" s="274" t="s">
        <v>171</v>
      </c>
      <c r="AU262" s="274" t="s">
        <v>81</v>
      </c>
      <c r="AV262" s="273" t="s">
        <v>167</v>
      </c>
      <c r="AW262" s="273" t="s">
        <v>36</v>
      </c>
      <c r="AX262" s="273" t="s">
        <v>77</v>
      </c>
      <c r="AY262" s="274" t="s">
        <v>160</v>
      </c>
    </row>
    <row r="263" spans="2:65" s="118" customFormat="1" ht="25.5" customHeight="1">
      <c r="B263" s="113"/>
      <c r="C263" s="243" t="s">
        <v>397</v>
      </c>
      <c r="D263" s="243" t="s">
        <v>162</v>
      </c>
      <c r="E263" s="244" t="s">
        <v>387</v>
      </c>
      <c r="F263" s="245" t="s">
        <v>388</v>
      </c>
      <c r="G263" s="246" t="s">
        <v>165</v>
      </c>
      <c r="H263" s="247">
        <v>7.75</v>
      </c>
      <c r="I263" s="8"/>
      <c r="J263" s="248">
        <f>ROUND(I263*H263,2)</f>
        <v>0</v>
      </c>
      <c r="K263" s="245" t="s">
        <v>188</v>
      </c>
      <c r="L263" s="113"/>
      <c r="M263" s="249" t="s">
        <v>5</v>
      </c>
      <c r="N263" s="250" t="s">
        <v>44</v>
      </c>
      <c r="O263" s="114"/>
      <c r="P263" s="251">
        <f>O263*H263</f>
        <v>0</v>
      </c>
      <c r="Q263" s="251">
        <v>0</v>
      </c>
      <c r="R263" s="251">
        <f>Q263*H263</f>
        <v>0</v>
      </c>
      <c r="S263" s="251">
        <v>0</v>
      </c>
      <c r="T263" s="252">
        <f>S263*H263</f>
        <v>0</v>
      </c>
      <c r="AR263" s="97" t="s">
        <v>167</v>
      </c>
      <c r="AT263" s="97" t="s">
        <v>162</v>
      </c>
      <c r="AU263" s="97" t="s">
        <v>81</v>
      </c>
      <c r="AY263" s="97" t="s">
        <v>160</v>
      </c>
      <c r="BE263" s="253">
        <f>IF(N263="základní",J263,0)</f>
        <v>0</v>
      </c>
      <c r="BF263" s="253">
        <f>IF(N263="snížená",J263,0)</f>
        <v>0</v>
      </c>
      <c r="BG263" s="253">
        <f>IF(N263="zákl. přenesená",J263,0)</f>
        <v>0</v>
      </c>
      <c r="BH263" s="253">
        <f>IF(N263="sníž. přenesená",J263,0)</f>
        <v>0</v>
      </c>
      <c r="BI263" s="253">
        <f>IF(N263="nulová",J263,0)</f>
        <v>0</v>
      </c>
      <c r="BJ263" s="97" t="s">
        <v>77</v>
      </c>
      <c r="BK263" s="253">
        <f>ROUND(I263*H263,2)</f>
        <v>0</v>
      </c>
      <c r="BL263" s="97" t="s">
        <v>167</v>
      </c>
      <c r="BM263" s="97" t="s">
        <v>697</v>
      </c>
    </row>
    <row r="264" spans="2:65" s="258" customFormat="1">
      <c r="B264" s="257"/>
      <c r="D264" s="254" t="s">
        <v>171</v>
      </c>
      <c r="E264" s="259" t="s">
        <v>5</v>
      </c>
      <c r="F264" s="260" t="s">
        <v>390</v>
      </c>
      <c r="H264" s="259" t="s">
        <v>5</v>
      </c>
      <c r="I264" s="9"/>
      <c r="L264" s="257"/>
      <c r="M264" s="261"/>
      <c r="N264" s="262"/>
      <c r="O264" s="262"/>
      <c r="P264" s="262"/>
      <c r="Q264" s="262"/>
      <c r="R264" s="262"/>
      <c r="S264" s="262"/>
      <c r="T264" s="263"/>
      <c r="AT264" s="259" t="s">
        <v>171</v>
      </c>
      <c r="AU264" s="259" t="s">
        <v>81</v>
      </c>
      <c r="AV264" s="258" t="s">
        <v>77</v>
      </c>
      <c r="AW264" s="258" t="s">
        <v>36</v>
      </c>
      <c r="AX264" s="258" t="s">
        <v>73</v>
      </c>
      <c r="AY264" s="259" t="s">
        <v>160</v>
      </c>
    </row>
    <row r="265" spans="2:65" s="258" customFormat="1">
      <c r="B265" s="257"/>
      <c r="D265" s="254" t="s">
        <v>171</v>
      </c>
      <c r="E265" s="259" t="s">
        <v>5</v>
      </c>
      <c r="F265" s="260" t="s">
        <v>698</v>
      </c>
      <c r="H265" s="259" t="s">
        <v>5</v>
      </c>
      <c r="I265" s="9"/>
      <c r="L265" s="257"/>
      <c r="M265" s="261"/>
      <c r="N265" s="262"/>
      <c r="O265" s="262"/>
      <c r="P265" s="262"/>
      <c r="Q265" s="262"/>
      <c r="R265" s="262"/>
      <c r="S265" s="262"/>
      <c r="T265" s="263"/>
      <c r="AT265" s="259" t="s">
        <v>171</v>
      </c>
      <c r="AU265" s="259" t="s">
        <v>81</v>
      </c>
      <c r="AV265" s="258" t="s">
        <v>77</v>
      </c>
      <c r="AW265" s="258" t="s">
        <v>36</v>
      </c>
      <c r="AX265" s="258" t="s">
        <v>73</v>
      </c>
      <c r="AY265" s="259" t="s">
        <v>160</v>
      </c>
    </row>
    <row r="266" spans="2:65" s="265" customFormat="1">
      <c r="B266" s="264"/>
      <c r="D266" s="254" t="s">
        <v>171</v>
      </c>
      <c r="E266" s="266" t="s">
        <v>5</v>
      </c>
      <c r="F266" s="267" t="s">
        <v>577</v>
      </c>
      <c r="H266" s="268">
        <v>3.75</v>
      </c>
      <c r="I266" s="10"/>
      <c r="L266" s="264"/>
      <c r="M266" s="269"/>
      <c r="N266" s="270"/>
      <c r="O266" s="270"/>
      <c r="P266" s="270"/>
      <c r="Q266" s="270"/>
      <c r="R266" s="270"/>
      <c r="S266" s="270"/>
      <c r="T266" s="271"/>
      <c r="AT266" s="266" t="s">
        <v>171</v>
      </c>
      <c r="AU266" s="266" t="s">
        <v>81</v>
      </c>
      <c r="AV266" s="265" t="s">
        <v>81</v>
      </c>
      <c r="AW266" s="265" t="s">
        <v>36</v>
      </c>
      <c r="AX266" s="265" t="s">
        <v>73</v>
      </c>
      <c r="AY266" s="266" t="s">
        <v>160</v>
      </c>
    </row>
    <row r="267" spans="2:65" s="265" customFormat="1">
      <c r="B267" s="264"/>
      <c r="D267" s="254" t="s">
        <v>171</v>
      </c>
      <c r="E267" s="266" t="s">
        <v>5</v>
      </c>
      <c r="F267" s="267" t="s">
        <v>579</v>
      </c>
      <c r="H267" s="268">
        <v>4</v>
      </c>
      <c r="I267" s="10"/>
      <c r="L267" s="264"/>
      <c r="M267" s="269"/>
      <c r="N267" s="270"/>
      <c r="O267" s="270"/>
      <c r="P267" s="270"/>
      <c r="Q267" s="270"/>
      <c r="R267" s="270"/>
      <c r="S267" s="270"/>
      <c r="T267" s="271"/>
      <c r="AT267" s="266" t="s">
        <v>171</v>
      </c>
      <c r="AU267" s="266" t="s">
        <v>81</v>
      </c>
      <c r="AV267" s="265" t="s">
        <v>81</v>
      </c>
      <c r="AW267" s="265" t="s">
        <v>36</v>
      </c>
      <c r="AX267" s="265" t="s">
        <v>73</v>
      </c>
      <c r="AY267" s="266" t="s">
        <v>160</v>
      </c>
    </row>
    <row r="268" spans="2:65" s="273" customFormat="1">
      <c r="B268" s="272"/>
      <c r="D268" s="254" t="s">
        <v>171</v>
      </c>
      <c r="E268" s="274" t="s">
        <v>5</v>
      </c>
      <c r="F268" s="275" t="s">
        <v>176</v>
      </c>
      <c r="H268" s="276">
        <v>7.75</v>
      </c>
      <c r="I268" s="11"/>
      <c r="L268" s="272"/>
      <c r="M268" s="277"/>
      <c r="N268" s="278"/>
      <c r="O268" s="278"/>
      <c r="P268" s="278"/>
      <c r="Q268" s="278"/>
      <c r="R268" s="278"/>
      <c r="S268" s="278"/>
      <c r="T268" s="279"/>
      <c r="AT268" s="274" t="s">
        <v>171</v>
      </c>
      <c r="AU268" s="274" t="s">
        <v>81</v>
      </c>
      <c r="AV268" s="273" t="s">
        <v>167</v>
      </c>
      <c r="AW268" s="273" t="s">
        <v>36</v>
      </c>
      <c r="AX268" s="273" t="s">
        <v>77</v>
      </c>
      <c r="AY268" s="274" t="s">
        <v>160</v>
      </c>
    </row>
    <row r="269" spans="2:65" s="118" customFormat="1" ht="51" customHeight="1">
      <c r="B269" s="113"/>
      <c r="C269" s="243" t="s">
        <v>401</v>
      </c>
      <c r="D269" s="243" t="s">
        <v>162</v>
      </c>
      <c r="E269" s="244" t="s">
        <v>699</v>
      </c>
      <c r="F269" s="245" t="s">
        <v>700</v>
      </c>
      <c r="G269" s="246" t="s">
        <v>165</v>
      </c>
      <c r="H269" s="247">
        <v>5.75</v>
      </c>
      <c r="I269" s="8"/>
      <c r="J269" s="248">
        <f>ROUND(I269*H269,2)</f>
        <v>0</v>
      </c>
      <c r="K269" s="245" t="s">
        <v>188</v>
      </c>
      <c r="L269" s="113"/>
      <c r="M269" s="249" t="s">
        <v>5</v>
      </c>
      <c r="N269" s="250" t="s">
        <v>44</v>
      </c>
      <c r="O269" s="114"/>
      <c r="P269" s="251">
        <f>O269*H269</f>
        <v>0</v>
      </c>
      <c r="Q269" s="251">
        <v>0.10362</v>
      </c>
      <c r="R269" s="251">
        <f>Q269*H269</f>
        <v>0.59581499999999998</v>
      </c>
      <c r="S269" s="251">
        <v>0</v>
      </c>
      <c r="T269" s="252">
        <f>S269*H269</f>
        <v>0</v>
      </c>
      <c r="AR269" s="97" t="s">
        <v>167</v>
      </c>
      <c r="AT269" s="97" t="s">
        <v>162</v>
      </c>
      <c r="AU269" s="97" t="s">
        <v>81</v>
      </c>
      <c r="AY269" s="97" t="s">
        <v>160</v>
      </c>
      <c r="BE269" s="253">
        <f>IF(N269="základní",J269,0)</f>
        <v>0</v>
      </c>
      <c r="BF269" s="253">
        <f>IF(N269="snížená",J269,0)</f>
        <v>0</v>
      </c>
      <c r="BG269" s="253">
        <f>IF(N269="zákl. přenesená",J269,0)</f>
        <v>0</v>
      </c>
      <c r="BH269" s="253">
        <f>IF(N269="sníž. přenesená",J269,0)</f>
        <v>0</v>
      </c>
      <c r="BI269" s="253">
        <f>IF(N269="nulová",J269,0)</f>
        <v>0</v>
      </c>
      <c r="BJ269" s="97" t="s">
        <v>77</v>
      </c>
      <c r="BK269" s="253">
        <f>ROUND(I269*H269,2)</f>
        <v>0</v>
      </c>
      <c r="BL269" s="97" t="s">
        <v>167</v>
      </c>
      <c r="BM269" s="97" t="s">
        <v>701</v>
      </c>
    </row>
    <row r="270" spans="2:65" s="258" customFormat="1">
      <c r="B270" s="257"/>
      <c r="D270" s="254" t="s">
        <v>171</v>
      </c>
      <c r="E270" s="259" t="s">
        <v>5</v>
      </c>
      <c r="F270" s="260" t="s">
        <v>702</v>
      </c>
      <c r="H270" s="259" t="s">
        <v>5</v>
      </c>
      <c r="I270" s="9"/>
      <c r="L270" s="257"/>
      <c r="M270" s="261"/>
      <c r="N270" s="262"/>
      <c r="O270" s="262"/>
      <c r="P270" s="262"/>
      <c r="Q270" s="262"/>
      <c r="R270" s="262"/>
      <c r="S270" s="262"/>
      <c r="T270" s="263"/>
      <c r="AT270" s="259" t="s">
        <v>171</v>
      </c>
      <c r="AU270" s="259" t="s">
        <v>81</v>
      </c>
      <c r="AV270" s="258" t="s">
        <v>77</v>
      </c>
      <c r="AW270" s="258" t="s">
        <v>36</v>
      </c>
      <c r="AX270" s="258" t="s">
        <v>73</v>
      </c>
      <c r="AY270" s="259" t="s">
        <v>160</v>
      </c>
    </row>
    <row r="271" spans="2:65" s="265" customFormat="1">
      <c r="B271" s="264"/>
      <c r="D271" s="254" t="s">
        <v>171</v>
      </c>
      <c r="E271" s="266" t="s">
        <v>5</v>
      </c>
      <c r="F271" s="267" t="s">
        <v>577</v>
      </c>
      <c r="H271" s="268">
        <v>3.75</v>
      </c>
      <c r="I271" s="10"/>
      <c r="L271" s="264"/>
      <c r="M271" s="269"/>
      <c r="N271" s="270"/>
      <c r="O271" s="270"/>
      <c r="P271" s="270"/>
      <c r="Q271" s="270"/>
      <c r="R271" s="270"/>
      <c r="S271" s="270"/>
      <c r="T271" s="271"/>
      <c r="AT271" s="266" t="s">
        <v>171</v>
      </c>
      <c r="AU271" s="266" t="s">
        <v>81</v>
      </c>
      <c r="AV271" s="265" t="s">
        <v>81</v>
      </c>
      <c r="AW271" s="265" t="s">
        <v>36</v>
      </c>
      <c r="AX271" s="265" t="s">
        <v>73</v>
      </c>
      <c r="AY271" s="266" t="s">
        <v>160</v>
      </c>
    </row>
    <row r="272" spans="2:65" s="265" customFormat="1">
      <c r="B272" s="264"/>
      <c r="D272" s="254" t="s">
        <v>171</v>
      </c>
      <c r="E272" s="266" t="s">
        <v>5</v>
      </c>
      <c r="F272" s="267" t="s">
        <v>573</v>
      </c>
      <c r="H272" s="268">
        <v>2</v>
      </c>
      <c r="I272" s="10"/>
      <c r="L272" s="264"/>
      <c r="M272" s="269"/>
      <c r="N272" s="270"/>
      <c r="O272" s="270"/>
      <c r="P272" s="270"/>
      <c r="Q272" s="270"/>
      <c r="R272" s="270"/>
      <c r="S272" s="270"/>
      <c r="T272" s="271"/>
      <c r="AT272" s="266" t="s">
        <v>171</v>
      </c>
      <c r="AU272" s="266" t="s">
        <v>81</v>
      </c>
      <c r="AV272" s="265" t="s">
        <v>81</v>
      </c>
      <c r="AW272" s="265" t="s">
        <v>36</v>
      </c>
      <c r="AX272" s="265" t="s">
        <v>73</v>
      </c>
      <c r="AY272" s="266" t="s">
        <v>160</v>
      </c>
    </row>
    <row r="273" spans="2:65" s="273" customFormat="1">
      <c r="B273" s="272"/>
      <c r="D273" s="254" t="s">
        <v>171</v>
      </c>
      <c r="E273" s="274" t="s">
        <v>5</v>
      </c>
      <c r="F273" s="275" t="s">
        <v>176</v>
      </c>
      <c r="H273" s="276">
        <v>5.75</v>
      </c>
      <c r="I273" s="11"/>
      <c r="L273" s="272"/>
      <c r="M273" s="277"/>
      <c r="N273" s="278"/>
      <c r="O273" s="278"/>
      <c r="P273" s="278"/>
      <c r="Q273" s="278"/>
      <c r="R273" s="278"/>
      <c r="S273" s="278"/>
      <c r="T273" s="279"/>
      <c r="AT273" s="274" t="s">
        <v>171</v>
      </c>
      <c r="AU273" s="274" t="s">
        <v>81</v>
      </c>
      <c r="AV273" s="273" t="s">
        <v>167</v>
      </c>
      <c r="AW273" s="273" t="s">
        <v>36</v>
      </c>
      <c r="AX273" s="273" t="s">
        <v>77</v>
      </c>
      <c r="AY273" s="274" t="s">
        <v>160</v>
      </c>
    </row>
    <row r="274" spans="2:65" s="118" customFormat="1" ht="51" customHeight="1">
      <c r="B274" s="113"/>
      <c r="C274" s="243" t="s">
        <v>405</v>
      </c>
      <c r="D274" s="243" t="s">
        <v>162</v>
      </c>
      <c r="E274" s="244" t="s">
        <v>703</v>
      </c>
      <c r="F274" s="245" t="s">
        <v>704</v>
      </c>
      <c r="G274" s="246" t="s">
        <v>165</v>
      </c>
      <c r="H274" s="247">
        <v>2</v>
      </c>
      <c r="I274" s="8"/>
      <c r="J274" s="248">
        <f>ROUND(I274*H274,2)</f>
        <v>0</v>
      </c>
      <c r="K274" s="245" t="s">
        <v>188</v>
      </c>
      <c r="L274" s="113"/>
      <c r="M274" s="249" t="s">
        <v>5</v>
      </c>
      <c r="N274" s="250" t="s">
        <v>44</v>
      </c>
      <c r="O274" s="114"/>
      <c r="P274" s="251">
        <f>O274*H274</f>
        <v>0</v>
      </c>
      <c r="Q274" s="251">
        <v>9.8000000000000004E-2</v>
      </c>
      <c r="R274" s="251">
        <f>Q274*H274</f>
        <v>0.19600000000000001</v>
      </c>
      <c r="S274" s="251">
        <v>0</v>
      </c>
      <c r="T274" s="252">
        <f>S274*H274</f>
        <v>0</v>
      </c>
      <c r="AR274" s="97" t="s">
        <v>167</v>
      </c>
      <c r="AT274" s="97" t="s">
        <v>162</v>
      </c>
      <c r="AU274" s="97" t="s">
        <v>81</v>
      </c>
      <c r="AY274" s="97" t="s">
        <v>160</v>
      </c>
      <c r="BE274" s="253">
        <f>IF(N274="základní",J274,0)</f>
        <v>0</v>
      </c>
      <c r="BF274" s="253">
        <f>IF(N274="snížená",J274,0)</f>
        <v>0</v>
      </c>
      <c r="BG274" s="253">
        <f>IF(N274="zákl. přenesená",J274,0)</f>
        <v>0</v>
      </c>
      <c r="BH274" s="253">
        <f>IF(N274="sníž. přenesená",J274,0)</f>
        <v>0</v>
      </c>
      <c r="BI274" s="253">
        <f>IF(N274="nulová",J274,0)</f>
        <v>0</v>
      </c>
      <c r="BJ274" s="97" t="s">
        <v>77</v>
      </c>
      <c r="BK274" s="253">
        <f>ROUND(I274*H274,2)</f>
        <v>0</v>
      </c>
      <c r="BL274" s="97" t="s">
        <v>167</v>
      </c>
      <c r="BM274" s="97" t="s">
        <v>705</v>
      </c>
    </row>
    <row r="275" spans="2:65" s="258" customFormat="1">
      <c r="B275" s="257"/>
      <c r="D275" s="254" t="s">
        <v>171</v>
      </c>
      <c r="E275" s="259" t="s">
        <v>5</v>
      </c>
      <c r="F275" s="260" t="s">
        <v>706</v>
      </c>
      <c r="H275" s="259" t="s">
        <v>5</v>
      </c>
      <c r="I275" s="9"/>
      <c r="L275" s="257"/>
      <c r="M275" s="261"/>
      <c r="N275" s="262"/>
      <c r="O275" s="262"/>
      <c r="P275" s="262"/>
      <c r="Q275" s="262"/>
      <c r="R275" s="262"/>
      <c r="S275" s="262"/>
      <c r="T275" s="263"/>
      <c r="AT275" s="259" t="s">
        <v>171</v>
      </c>
      <c r="AU275" s="259" t="s">
        <v>81</v>
      </c>
      <c r="AV275" s="258" t="s">
        <v>77</v>
      </c>
      <c r="AW275" s="258" t="s">
        <v>36</v>
      </c>
      <c r="AX275" s="258" t="s">
        <v>73</v>
      </c>
      <c r="AY275" s="259" t="s">
        <v>160</v>
      </c>
    </row>
    <row r="276" spans="2:65" s="265" customFormat="1">
      <c r="B276" s="264"/>
      <c r="D276" s="254" t="s">
        <v>171</v>
      </c>
      <c r="E276" s="266" t="s">
        <v>5</v>
      </c>
      <c r="F276" s="267" t="s">
        <v>707</v>
      </c>
      <c r="H276" s="268">
        <v>2</v>
      </c>
      <c r="I276" s="10"/>
      <c r="L276" s="264"/>
      <c r="M276" s="269"/>
      <c r="N276" s="270"/>
      <c r="O276" s="270"/>
      <c r="P276" s="270"/>
      <c r="Q276" s="270"/>
      <c r="R276" s="270"/>
      <c r="S276" s="270"/>
      <c r="T276" s="271"/>
      <c r="AT276" s="266" t="s">
        <v>171</v>
      </c>
      <c r="AU276" s="266" t="s">
        <v>81</v>
      </c>
      <c r="AV276" s="265" t="s">
        <v>81</v>
      </c>
      <c r="AW276" s="265" t="s">
        <v>36</v>
      </c>
      <c r="AX276" s="265" t="s">
        <v>77</v>
      </c>
      <c r="AY276" s="266" t="s">
        <v>160</v>
      </c>
    </row>
    <row r="277" spans="2:65" s="118" customFormat="1" ht="16.5" customHeight="1">
      <c r="B277" s="113"/>
      <c r="C277" s="280" t="s">
        <v>409</v>
      </c>
      <c r="D277" s="280" t="s">
        <v>277</v>
      </c>
      <c r="E277" s="281" t="s">
        <v>708</v>
      </c>
      <c r="F277" s="282" t="s">
        <v>709</v>
      </c>
      <c r="G277" s="283" t="s">
        <v>353</v>
      </c>
      <c r="H277" s="284">
        <v>0.40799999999999997</v>
      </c>
      <c r="I277" s="12"/>
      <c r="J277" s="285">
        <f>ROUND(I277*H277,2)</f>
        <v>0</v>
      </c>
      <c r="K277" s="282" t="s">
        <v>5</v>
      </c>
      <c r="L277" s="286"/>
      <c r="M277" s="287" t="s">
        <v>5</v>
      </c>
      <c r="N277" s="288" t="s">
        <v>44</v>
      </c>
      <c r="O277" s="114"/>
      <c r="P277" s="251">
        <f>O277*H277</f>
        <v>0</v>
      </c>
      <c r="Q277" s="251">
        <v>2.7E-2</v>
      </c>
      <c r="R277" s="251">
        <f>Q277*H277</f>
        <v>1.1016E-2</v>
      </c>
      <c r="S277" s="251">
        <v>0</v>
      </c>
      <c r="T277" s="252">
        <f>S277*H277</f>
        <v>0</v>
      </c>
      <c r="AR277" s="97" t="s">
        <v>213</v>
      </c>
      <c r="AT277" s="97" t="s">
        <v>277</v>
      </c>
      <c r="AU277" s="97" t="s">
        <v>81</v>
      </c>
      <c r="AY277" s="97" t="s">
        <v>160</v>
      </c>
      <c r="BE277" s="253">
        <f>IF(N277="základní",J277,0)</f>
        <v>0</v>
      </c>
      <c r="BF277" s="253">
        <f>IF(N277="snížená",J277,0)</f>
        <v>0</v>
      </c>
      <c r="BG277" s="253">
        <f>IF(N277="zákl. přenesená",J277,0)</f>
        <v>0</v>
      </c>
      <c r="BH277" s="253">
        <f>IF(N277="sníž. přenesená",J277,0)</f>
        <v>0</v>
      </c>
      <c r="BI277" s="253">
        <f>IF(N277="nulová",J277,0)</f>
        <v>0</v>
      </c>
      <c r="BJ277" s="97" t="s">
        <v>77</v>
      </c>
      <c r="BK277" s="253">
        <f>ROUND(I277*H277,2)</f>
        <v>0</v>
      </c>
      <c r="BL277" s="97" t="s">
        <v>167</v>
      </c>
      <c r="BM277" s="97" t="s">
        <v>710</v>
      </c>
    </row>
    <row r="278" spans="2:65" s="118" customFormat="1" ht="27">
      <c r="B278" s="113"/>
      <c r="D278" s="254" t="s">
        <v>169</v>
      </c>
      <c r="F278" s="255" t="s">
        <v>711</v>
      </c>
      <c r="I278" s="6"/>
      <c r="L278" s="113"/>
      <c r="M278" s="256"/>
      <c r="N278" s="114"/>
      <c r="O278" s="114"/>
      <c r="P278" s="114"/>
      <c r="Q278" s="114"/>
      <c r="R278" s="114"/>
      <c r="S278" s="114"/>
      <c r="T278" s="144"/>
      <c r="AT278" s="97" t="s">
        <v>169</v>
      </c>
      <c r="AU278" s="97" t="s">
        <v>81</v>
      </c>
    </row>
    <row r="279" spans="2:65" s="265" customFormat="1">
      <c r="B279" s="264"/>
      <c r="D279" s="254" t="s">
        <v>171</v>
      </c>
      <c r="E279" s="266" t="s">
        <v>5</v>
      </c>
      <c r="F279" s="267" t="s">
        <v>712</v>
      </c>
      <c r="H279" s="268">
        <v>0.40799999999999997</v>
      </c>
      <c r="I279" s="10"/>
      <c r="L279" s="264"/>
      <c r="M279" s="269"/>
      <c r="N279" s="270"/>
      <c r="O279" s="270"/>
      <c r="P279" s="270"/>
      <c r="Q279" s="270"/>
      <c r="R279" s="270"/>
      <c r="S279" s="270"/>
      <c r="T279" s="271"/>
      <c r="AT279" s="266" t="s">
        <v>171</v>
      </c>
      <c r="AU279" s="266" t="s">
        <v>81</v>
      </c>
      <c r="AV279" s="265" t="s">
        <v>81</v>
      </c>
      <c r="AW279" s="265" t="s">
        <v>36</v>
      </c>
      <c r="AX279" s="265" t="s">
        <v>77</v>
      </c>
      <c r="AY279" s="266" t="s">
        <v>160</v>
      </c>
    </row>
    <row r="280" spans="2:65" s="231" customFormat="1" ht="29.85" customHeight="1">
      <c r="B280" s="230"/>
      <c r="D280" s="232" t="s">
        <v>72</v>
      </c>
      <c r="E280" s="241" t="s">
        <v>213</v>
      </c>
      <c r="F280" s="241" t="s">
        <v>419</v>
      </c>
      <c r="I280" s="7"/>
      <c r="J280" s="242">
        <f>BK280</f>
        <v>0</v>
      </c>
      <c r="L280" s="230"/>
      <c r="M280" s="235"/>
      <c r="N280" s="236"/>
      <c r="O280" s="236"/>
      <c r="P280" s="237">
        <f>SUM(P281:P313)</f>
        <v>0</v>
      </c>
      <c r="Q280" s="236"/>
      <c r="R280" s="237">
        <f>SUM(R281:R313)</f>
        <v>9.6833580000000001</v>
      </c>
      <c r="S280" s="236"/>
      <c r="T280" s="238">
        <f>SUM(T281:T313)</f>
        <v>0.1</v>
      </c>
      <c r="AR280" s="232" t="s">
        <v>77</v>
      </c>
      <c r="AT280" s="239" t="s">
        <v>72</v>
      </c>
      <c r="AU280" s="239" t="s">
        <v>77</v>
      </c>
      <c r="AY280" s="232" t="s">
        <v>160</v>
      </c>
      <c r="BK280" s="240">
        <f>SUM(BK281:BK313)</f>
        <v>0</v>
      </c>
    </row>
    <row r="281" spans="2:65" s="118" customFormat="1" ht="25.5" customHeight="1">
      <c r="B281" s="113"/>
      <c r="C281" s="243" t="s">
        <v>415</v>
      </c>
      <c r="D281" s="243" t="s">
        <v>162</v>
      </c>
      <c r="E281" s="244" t="s">
        <v>713</v>
      </c>
      <c r="F281" s="245" t="s">
        <v>714</v>
      </c>
      <c r="G281" s="246" t="s">
        <v>187</v>
      </c>
      <c r="H281" s="247">
        <v>2.4</v>
      </c>
      <c r="I281" s="8"/>
      <c r="J281" s="248">
        <f>ROUND(I281*H281,2)</f>
        <v>0</v>
      </c>
      <c r="K281" s="245" t="s">
        <v>5</v>
      </c>
      <c r="L281" s="113"/>
      <c r="M281" s="249" t="s">
        <v>5</v>
      </c>
      <c r="N281" s="250" t="s">
        <v>44</v>
      </c>
      <c r="O281" s="114"/>
      <c r="P281" s="251">
        <f>O281*H281</f>
        <v>0</v>
      </c>
      <c r="Q281" s="251">
        <v>4.0000000000000003E-5</v>
      </c>
      <c r="R281" s="251">
        <f>Q281*H281</f>
        <v>9.6000000000000002E-5</v>
      </c>
      <c r="S281" s="251">
        <v>0</v>
      </c>
      <c r="T281" s="252">
        <f>S281*H281</f>
        <v>0</v>
      </c>
      <c r="AR281" s="97" t="s">
        <v>167</v>
      </c>
      <c r="AT281" s="97" t="s">
        <v>162</v>
      </c>
      <c r="AU281" s="97" t="s">
        <v>81</v>
      </c>
      <c r="AY281" s="97" t="s">
        <v>160</v>
      </c>
      <c r="BE281" s="253">
        <f>IF(N281="základní",J281,0)</f>
        <v>0</v>
      </c>
      <c r="BF281" s="253">
        <f>IF(N281="snížená",J281,0)</f>
        <v>0</v>
      </c>
      <c r="BG281" s="253">
        <f>IF(N281="zákl. přenesená",J281,0)</f>
        <v>0</v>
      </c>
      <c r="BH281" s="253">
        <f>IF(N281="sníž. přenesená",J281,0)</f>
        <v>0</v>
      </c>
      <c r="BI281" s="253">
        <f>IF(N281="nulová",J281,0)</f>
        <v>0</v>
      </c>
      <c r="BJ281" s="97" t="s">
        <v>77</v>
      </c>
      <c r="BK281" s="253">
        <f>ROUND(I281*H281,2)</f>
        <v>0</v>
      </c>
      <c r="BL281" s="97" t="s">
        <v>167</v>
      </c>
      <c r="BM281" s="97" t="s">
        <v>715</v>
      </c>
    </row>
    <row r="282" spans="2:65" s="265" customFormat="1">
      <c r="B282" s="264"/>
      <c r="D282" s="254" t="s">
        <v>171</v>
      </c>
      <c r="E282" s="266" t="s">
        <v>5</v>
      </c>
      <c r="F282" s="267" t="s">
        <v>716</v>
      </c>
      <c r="H282" s="268">
        <v>2.4</v>
      </c>
      <c r="I282" s="10"/>
      <c r="L282" s="264"/>
      <c r="M282" s="269"/>
      <c r="N282" s="270"/>
      <c r="O282" s="270"/>
      <c r="P282" s="270"/>
      <c r="Q282" s="270"/>
      <c r="R282" s="270"/>
      <c r="S282" s="270"/>
      <c r="T282" s="271"/>
      <c r="AT282" s="266" t="s">
        <v>171</v>
      </c>
      <c r="AU282" s="266" t="s">
        <v>81</v>
      </c>
      <c r="AV282" s="265" t="s">
        <v>81</v>
      </c>
      <c r="AW282" s="265" t="s">
        <v>36</v>
      </c>
      <c r="AX282" s="265" t="s">
        <v>77</v>
      </c>
      <c r="AY282" s="266" t="s">
        <v>160</v>
      </c>
    </row>
    <row r="283" spans="2:65" s="118" customFormat="1" ht="25.5" customHeight="1">
      <c r="B283" s="113"/>
      <c r="C283" s="280" t="s">
        <v>420</v>
      </c>
      <c r="D283" s="280" t="s">
        <v>277</v>
      </c>
      <c r="E283" s="281" t="s">
        <v>717</v>
      </c>
      <c r="F283" s="282" t="s">
        <v>718</v>
      </c>
      <c r="G283" s="283" t="s">
        <v>187</v>
      </c>
      <c r="H283" s="284">
        <v>2.6</v>
      </c>
      <c r="I283" s="12"/>
      <c r="J283" s="285">
        <f>ROUND(I283*H283,2)</f>
        <v>0</v>
      </c>
      <c r="K283" s="282" t="s">
        <v>5</v>
      </c>
      <c r="L283" s="286"/>
      <c r="M283" s="287" t="s">
        <v>5</v>
      </c>
      <c r="N283" s="288" t="s">
        <v>44</v>
      </c>
      <c r="O283" s="114"/>
      <c r="P283" s="251">
        <f>O283*H283</f>
        <v>0</v>
      </c>
      <c r="Q283" s="251">
        <v>4.0009999999999997E-2</v>
      </c>
      <c r="R283" s="251">
        <f>Q283*H283</f>
        <v>0.10402599999999999</v>
      </c>
      <c r="S283" s="251">
        <v>0</v>
      </c>
      <c r="T283" s="252">
        <f>S283*H283</f>
        <v>0</v>
      </c>
      <c r="AR283" s="97" t="s">
        <v>213</v>
      </c>
      <c r="AT283" s="97" t="s">
        <v>277</v>
      </c>
      <c r="AU283" s="97" t="s">
        <v>81</v>
      </c>
      <c r="AY283" s="97" t="s">
        <v>160</v>
      </c>
      <c r="BE283" s="253">
        <f>IF(N283="základní",J283,0)</f>
        <v>0</v>
      </c>
      <c r="BF283" s="253">
        <f>IF(N283="snížená",J283,0)</f>
        <v>0</v>
      </c>
      <c r="BG283" s="253">
        <f>IF(N283="zákl. přenesená",J283,0)</f>
        <v>0</v>
      </c>
      <c r="BH283" s="253">
        <f>IF(N283="sníž. přenesená",J283,0)</f>
        <v>0</v>
      </c>
      <c r="BI283" s="253">
        <f>IF(N283="nulová",J283,0)</f>
        <v>0</v>
      </c>
      <c r="BJ283" s="97" t="s">
        <v>77</v>
      </c>
      <c r="BK283" s="253">
        <f>ROUND(I283*H283,2)</f>
        <v>0</v>
      </c>
      <c r="BL283" s="97" t="s">
        <v>167</v>
      </c>
      <c r="BM283" s="97" t="s">
        <v>719</v>
      </c>
    </row>
    <row r="284" spans="2:65" s="118" customFormat="1" ht="38.25" customHeight="1">
      <c r="B284" s="113"/>
      <c r="C284" s="243" t="s">
        <v>425</v>
      </c>
      <c r="D284" s="243" t="s">
        <v>162</v>
      </c>
      <c r="E284" s="244" t="s">
        <v>720</v>
      </c>
      <c r="F284" s="245" t="s">
        <v>721</v>
      </c>
      <c r="G284" s="246" t="s">
        <v>353</v>
      </c>
      <c r="H284" s="247">
        <v>4</v>
      </c>
      <c r="I284" s="8"/>
      <c r="J284" s="248">
        <f>ROUND(I284*H284,2)</f>
        <v>0</v>
      </c>
      <c r="K284" s="245" t="s">
        <v>188</v>
      </c>
      <c r="L284" s="113"/>
      <c r="M284" s="249" t="s">
        <v>5</v>
      </c>
      <c r="N284" s="250" t="s">
        <v>44</v>
      </c>
      <c r="O284" s="114"/>
      <c r="P284" s="251">
        <f>O284*H284</f>
        <v>0</v>
      </c>
      <c r="Q284" s="251">
        <v>1E-3</v>
      </c>
      <c r="R284" s="251">
        <f>Q284*H284</f>
        <v>4.0000000000000001E-3</v>
      </c>
      <c r="S284" s="251">
        <v>0</v>
      </c>
      <c r="T284" s="252">
        <f>S284*H284</f>
        <v>0</v>
      </c>
      <c r="AR284" s="97" t="s">
        <v>167</v>
      </c>
      <c r="AT284" s="97" t="s">
        <v>162</v>
      </c>
      <c r="AU284" s="97" t="s">
        <v>81</v>
      </c>
      <c r="AY284" s="97" t="s">
        <v>160</v>
      </c>
      <c r="BE284" s="253">
        <f>IF(N284="základní",J284,0)</f>
        <v>0</v>
      </c>
      <c r="BF284" s="253">
        <f>IF(N284="snížená",J284,0)</f>
        <v>0</v>
      </c>
      <c r="BG284" s="253">
        <f>IF(N284="zákl. přenesená",J284,0)</f>
        <v>0</v>
      </c>
      <c r="BH284" s="253">
        <f>IF(N284="sníž. přenesená",J284,0)</f>
        <v>0</v>
      </c>
      <c r="BI284" s="253">
        <f>IF(N284="nulová",J284,0)</f>
        <v>0</v>
      </c>
      <c r="BJ284" s="97" t="s">
        <v>77</v>
      </c>
      <c r="BK284" s="253">
        <f>ROUND(I284*H284,2)</f>
        <v>0</v>
      </c>
      <c r="BL284" s="97" t="s">
        <v>167</v>
      </c>
      <c r="BM284" s="97" t="s">
        <v>722</v>
      </c>
    </row>
    <row r="285" spans="2:65" s="118" customFormat="1" ht="25.5" customHeight="1">
      <c r="B285" s="113"/>
      <c r="C285" s="243" t="s">
        <v>429</v>
      </c>
      <c r="D285" s="243" t="s">
        <v>162</v>
      </c>
      <c r="E285" s="244" t="s">
        <v>723</v>
      </c>
      <c r="F285" s="245" t="s">
        <v>724</v>
      </c>
      <c r="G285" s="246" t="s">
        <v>187</v>
      </c>
      <c r="H285" s="247">
        <v>2.6</v>
      </c>
      <c r="I285" s="8"/>
      <c r="J285" s="248">
        <f>ROUND(I285*H285,2)</f>
        <v>0</v>
      </c>
      <c r="K285" s="245" t="s">
        <v>188</v>
      </c>
      <c r="L285" s="113"/>
      <c r="M285" s="249" t="s">
        <v>5</v>
      </c>
      <c r="N285" s="250" t="s">
        <v>44</v>
      </c>
      <c r="O285" s="114"/>
      <c r="P285" s="251">
        <f>O285*H285</f>
        <v>0</v>
      </c>
      <c r="Q285" s="251">
        <v>8.0000000000000007E-5</v>
      </c>
      <c r="R285" s="251">
        <f>Q285*H285</f>
        <v>2.0800000000000001E-4</v>
      </c>
      <c r="S285" s="251">
        <v>0</v>
      </c>
      <c r="T285" s="252">
        <f>S285*H285</f>
        <v>0</v>
      </c>
      <c r="AR285" s="97" t="s">
        <v>167</v>
      </c>
      <c r="AT285" s="97" t="s">
        <v>162</v>
      </c>
      <c r="AU285" s="97" t="s">
        <v>81</v>
      </c>
      <c r="AY285" s="97" t="s">
        <v>160</v>
      </c>
      <c r="BE285" s="253">
        <f>IF(N285="základní",J285,0)</f>
        <v>0</v>
      </c>
      <c r="BF285" s="253">
        <f>IF(N285="snížená",J285,0)</f>
        <v>0</v>
      </c>
      <c r="BG285" s="253">
        <f>IF(N285="zákl. přenesená",J285,0)</f>
        <v>0</v>
      </c>
      <c r="BH285" s="253">
        <f>IF(N285="sníž. přenesená",J285,0)</f>
        <v>0</v>
      </c>
      <c r="BI285" s="253">
        <f>IF(N285="nulová",J285,0)</f>
        <v>0</v>
      </c>
      <c r="BJ285" s="97" t="s">
        <v>77</v>
      </c>
      <c r="BK285" s="253">
        <f>ROUND(I285*H285,2)</f>
        <v>0</v>
      </c>
      <c r="BL285" s="97" t="s">
        <v>167</v>
      </c>
      <c r="BM285" s="97" t="s">
        <v>725</v>
      </c>
    </row>
    <row r="286" spans="2:65" s="265" customFormat="1">
      <c r="B286" s="264"/>
      <c r="D286" s="254" t="s">
        <v>171</v>
      </c>
      <c r="E286" s="266" t="s">
        <v>5</v>
      </c>
      <c r="F286" s="267" t="s">
        <v>726</v>
      </c>
      <c r="H286" s="268">
        <v>2.6</v>
      </c>
      <c r="I286" s="10"/>
      <c r="L286" s="264"/>
      <c r="M286" s="269"/>
      <c r="N286" s="270"/>
      <c r="O286" s="270"/>
      <c r="P286" s="270"/>
      <c r="Q286" s="270"/>
      <c r="R286" s="270"/>
      <c r="S286" s="270"/>
      <c r="T286" s="271"/>
      <c r="AT286" s="266" t="s">
        <v>171</v>
      </c>
      <c r="AU286" s="266" t="s">
        <v>81</v>
      </c>
      <c r="AV286" s="265" t="s">
        <v>81</v>
      </c>
      <c r="AW286" s="265" t="s">
        <v>36</v>
      </c>
      <c r="AX286" s="265" t="s">
        <v>77</v>
      </c>
      <c r="AY286" s="266" t="s">
        <v>160</v>
      </c>
    </row>
    <row r="287" spans="2:65" s="118" customFormat="1" ht="16.5" customHeight="1">
      <c r="B287" s="113"/>
      <c r="C287" s="280" t="s">
        <v>433</v>
      </c>
      <c r="D287" s="280" t="s">
        <v>277</v>
      </c>
      <c r="E287" s="281" t="s">
        <v>727</v>
      </c>
      <c r="F287" s="282" t="s">
        <v>728</v>
      </c>
      <c r="G287" s="283" t="s">
        <v>187</v>
      </c>
      <c r="H287" s="284">
        <v>1.4</v>
      </c>
      <c r="I287" s="12"/>
      <c r="J287" s="285">
        <f>ROUND(I287*H287,2)</f>
        <v>0</v>
      </c>
      <c r="K287" s="282" t="s">
        <v>5</v>
      </c>
      <c r="L287" s="286"/>
      <c r="M287" s="287" t="s">
        <v>5</v>
      </c>
      <c r="N287" s="288" t="s">
        <v>44</v>
      </c>
      <c r="O287" s="114"/>
      <c r="P287" s="251">
        <f>O287*H287</f>
        <v>0</v>
      </c>
      <c r="Q287" s="251">
        <v>7.1999999999999995E-2</v>
      </c>
      <c r="R287" s="251">
        <f>Q287*H287</f>
        <v>0.10079999999999999</v>
      </c>
      <c r="S287" s="251">
        <v>0</v>
      </c>
      <c r="T287" s="252">
        <f>S287*H287</f>
        <v>0</v>
      </c>
      <c r="AR287" s="97" t="s">
        <v>213</v>
      </c>
      <c r="AT287" s="97" t="s">
        <v>277</v>
      </c>
      <c r="AU287" s="97" t="s">
        <v>81</v>
      </c>
      <c r="AY287" s="97" t="s">
        <v>160</v>
      </c>
      <c r="BE287" s="253">
        <f>IF(N287="základní",J287,0)</f>
        <v>0</v>
      </c>
      <c r="BF287" s="253">
        <f>IF(N287="snížená",J287,0)</f>
        <v>0</v>
      </c>
      <c r="BG287" s="253">
        <f>IF(N287="zákl. přenesená",J287,0)</f>
        <v>0</v>
      </c>
      <c r="BH287" s="253">
        <f>IF(N287="sníž. přenesená",J287,0)</f>
        <v>0</v>
      </c>
      <c r="BI287" s="253">
        <f>IF(N287="nulová",J287,0)</f>
        <v>0</v>
      </c>
      <c r="BJ287" s="97" t="s">
        <v>77</v>
      </c>
      <c r="BK287" s="253">
        <f>ROUND(I287*H287,2)</f>
        <v>0</v>
      </c>
      <c r="BL287" s="97" t="s">
        <v>167</v>
      </c>
      <c r="BM287" s="97" t="s">
        <v>729</v>
      </c>
    </row>
    <row r="288" spans="2:65" s="265" customFormat="1">
      <c r="B288" s="264"/>
      <c r="D288" s="254" t="s">
        <v>171</v>
      </c>
      <c r="E288" s="266" t="s">
        <v>5</v>
      </c>
      <c r="F288" s="267" t="s">
        <v>730</v>
      </c>
      <c r="H288" s="268">
        <v>1.4</v>
      </c>
      <c r="I288" s="10"/>
      <c r="L288" s="264"/>
      <c r="M288" s="269"/>
      <c r="N288" s="270"/>
      <c r="O288" s="270"/>
      <c r="P288" s="270"/>
      <c r="Q288" s="270"/>
      <c r="R288" s="270"/>
      <c r="S288" s="270"/>
      <c r="T288" s="271"/>
      <c r="AT288" s="266" t="s">
        <v>171</v>
      </c>
      <c r="AU288" s="266" t="s">
        <v>81</v>
      </c>
      <c r="AV288" s="265" t="s">
        <v>81</v>
      </c>
      <c r="AW288" s="265" t="s">
        <v>36</v>
      </c>
      <c r="AX288" s="265" t="s">
        <v>77</v>
      </c>
      <c r="AY288" s="266" t="s">
        <v>160</v>
      </c>
    </row>
    <row r="289" spans="2:65" s="118" customFormat="1" ht="25.5" customHeight="1">
      <c r="B289" s="113"/>
      <c r="C289" s="280" t="s">
        <v>438</v>
      </c>
      <c r="D289" s="280" t="s">
        <v>277</v>
      </c>
      <c r="E289" s="281" t="s">
        <v>731</v>
      </c>
      <c r="F289" s="282" t="s">
        <v>732</v>
      </c>
      <c r="G289" s="283" t="s">
        <v>187</v>
      </c>
      <c r="H289" s="284">
        <v>1.2</v>
      </c>
      <c r="I289" s="12"/>
      <c r="J289" s="285">
        <f>ROUND(I289*H289,2)</f>
        <v>0</v>
      </c>
      <c r="K289" s="282" t="s">
        <v>188</v>
      </c>
      <c r="L289" s="286"/>
      <c r="M289" s="287" t="s">
        <v>5</v>
      </c>
      <c r="N289" s="288" t="s">
        <v>44</v>
      </c>
      <c r="O289" s="114"/>
      <c r="P289" s="251">
        <f>O289*H289</f>
        <v>0</v>
      </c>
      <c r="Q289" s="251">
        <v>7.5020000000000003E-2</v>
      </c>
      <c r="R289" s="251">
        <f>Q289*H289</f>
        <v>9.0024000000000007E-2</v>
      </c>
      <c r="S289" s="251">
        <v>0</v>
      </c>
      <c r="T289" s="252">
        <f>S289*H289</f>
        <v>0</v>
      </c>
      <c r="AR289" s="97" t="s">
        <v>213</v>
      </c>
      <c r="AT289" s="97" t="s">
        <v>277</v>
      </c>
      <c r="AU289" s="97" t="s">
        <v>81</v>
      </c>
      <c r="AY289" s="97" t="s">
        <v>160</v>
      </c>
      <c r="BE289" s="253">
        <f>IF(N289="základní",J289,0)</f>
        <v>0</v>
      </c>
      <c r="BF289" s="253">
        <f>IF(N289="snížená",J289,0)</f>
        <v>0</v>
      </c>
      <c r="BG289" s="253">
        <f>IF(N289="zákl. přenesená",J289,0)</f>
        <v>0</v>
      </c>
      <c r="BH289" s="253">
        <f>IF(N289="sníž. přenesená",J289,0)</f>
        <v>0</v>
      </c>
      <c r="BI289" s="253">
        <f>IF(N289="nulová",J289,0)</f>
        <v>0</v>
      </c>
      <c r="BJ289" s="97" t="s">
        <v>77</v>
      </c>
      <c r="BK289" s="253">
        <f>ROUND(I289*H289,2)</f>
        <v>0</v>
      </c>
      <c r="BL289" s="97" t="s">
        <v>167</v>
      </c>
      <c r="BM289" s="97" t="s">
        <v>733</v>
      </c>
    </row>
    <row r="290" spans="2:65" s="265" customFormat="1">
      <c r="B290" s="264"/>
      <c r="D290" s="254" t="s">
        <v>171</v>
      </c>
      <c r="E290" s="266" t="s">
        <v>5</v>
      </c>
      <c r="F290" s="267" t="s">
        <v>734</v>
      </c>
      <c r="H290" s="268">
        <v>1.2</v>
      </c>
      <c r="I290" s="10"/>
      <c r="L290" s="264"/>
      <c r="M290" s="269"/>
      <c r="N290" s="270"/>
      <c r="O290" s="270"/>
      <c r="P290" s="270"/>
      <c r="Q290" s="270"/>
      <c r="R290" s="270"/>
      <c r="S290" s="270"/>
      <c r="T290" s="271"/>
      <c r="AT290" s="266" t="s">
        <v>171</v>
      </c>
      <c r="AU290" s="266" t="s">
        <v>81</v>
      </c>
      <c r="AV290" s="265" t="s">
        <v>81</v>
      </c>
      <c r="AW290" s="265" t="s">
        <v>36</v>
      </c>
      <c r="AX290" s="265" t="s">
        <v>77</v>
      </c>
      <c r="AY290" s="266" t="s">
        <v>160</v>
      </c>
    </row>
    <row r="291" spans="2:65" s="118" customFormat="1" ht="38.25" customHeight="1">
      <c r="B291" s="113"/>
      <c r="C291" s="243" t="s">
        <v>443</v>
      </c>
      <c r="D291" s="243" t="s">
        <v>162</v>
      </c>
      <c r="E291" s="244" t="s">
        <v>735</v>
      </c>
      <c r="F291" s="245" t="s">
        <v>736</v>
      </c>
      <c r="G291" s="246" t="s">
        <v>353</v>
      </c>
      <c r="H291" s="247">
        <v>3</v>
      </c>
      <c r="I291" s="8"/>
      <c r="J291" s="248">
        <f>ROUND(I291*H291,2)</f>
        <v>0</v>
      </c>
      <c r="K291" s="245" t="s">
        <v>188</v>
      </c>
      <c r="L291" s="113"/>
      <c r="M291" s="249" t="s">
        <v>5</v>
      </c>
      <c r="N291" s="250" t="s">
        <v>44</v>
      </c>
      <c r="O291" s="114"/>
      <c r="P291" s="251">
        <f>O291*H291</f>
        <v>0</v>
      </c>
      <c r="Q291" s="251">
        <v>1.75E-3</v>
      </c>
      <c r="R291" s="251">
        <f>Q291*H291</f>
        <v>5.2500000000000003E-3</v>
      </c>
      <c r="S291" s="251">
        <v>0</v>
      </c>
      <c r="T291" s="252">
        <f>S291*H291</f>
        <v>0</v>
      </c>
      <c r="AR291" s="97" t="s">
        <v>167</v>
      </c>
      <c r="AT291" s="97" t="s">
        <v>162</v>
      </c>
      <c r="AU291" s="97" t="s">
        <v>81</v>
      </c>
      <c r="AY291" s="97" t="s">
        <v>160</v>
      </c>
      <c r="BE291" s="253">
        <f>IF(N291="základní",J291,0)</f>
        <v>0</v>
      </c>
      <c r="BF291" s="253">
        <f>IF(N291="snížená",J291,0)</f>
        <v>0</v>
      </c>
      <c r="BG291" s="253">
        <f>IF(N291="zákl. přenesená",J291,0)</f>
        <v>0</v>
      </c>
      <c r="BH291" s="253">
        <f>IF(N291="sníž. přenesená",J291,0)</f>
        <v>0</v>
      </c>
      <c r="BI291" s="253">
        <f>IF(N291="nulová",J291,0)</f>
        <v>0</v>
      </c>
      <c r="BJ291" s="97" t="s">
        <v>77</v>
      </c>
      <c r="BK291" s="253">
        <f>ROUND(I291*H291,2)</f>
        <v>0</v>
      </c>
      <c r="BL291" s="97" t="s">
        <v>167</v>
      </c>
      <c r="BM291" s="97" t="s">
        <v>737</v>
      </c>
    </row>
    <row r="292" spans="2:65" s="118" customFormat="1" ht="16.5" customHeight="1">
      <c r="B292" s="113"/>
      <c r="C292" s="243" t="s">
        <v>448</v>
      </c>
      <c r="D292" s="243" t="s">
        <v>162</v>
      </c>
      <c r="E292" s="244" t="s">
        <v>484</v>
      </c>
      <c r="F292" s="245" t="s">
        <v>485</v>
      </c>
      <c r="G292" s="246" t="s">
        <v>353</v>
      </c>
      <c r="H292" s="247">
        <v>2</v>
      </c>
      <c r="I292" s="8"/>
      <c r="J292" s="248">
        <f>ROUND(I292*H292,2)</f>
        <v>0</v>
      </c>
      <c r="K292" s="245" t="s">
        <v>188</v>
      </c>
      <c r="L292" s="113"/>
      <c r="M292" s="249" t="s">
        <v>5</v>
      </c>
      <c r="N292" s="250" t="s">
        <v>44</v>
      </c>
      <c r="O292" s="114"/>
      <c r="P292" s="251">
        <f>O292*H292</f>
        <v>0</v>
      </c>
      <c r="Q292" s="251">
        <v>9.1800000000000007E-3</v>
      </c>
      <c r="R292" s="251">
        <f>Q292*H292</f>
        <v>1.8360000000000001E-2</v>
      </c>
      <c r="S292" s="251">
        <v>0</v>
      </c>
      <c r="T292" s="252">
        <f>S292*H292</f>
        <v>0</v>
      </c>
      <c r="AR292" s="97" t="s">
        <v>167</v>
      </c>
      <c r="AT292" s="97" t="s">
        <v>162</v>
      </c>
      <c r="AU292" s="97" t="s">
        <v>81</v>
      </c>
      <c r="AY292" s="97" t="s">
        <v>160</v>
      </c>
      <c r="BE292" s="253">
        <f>IF(N292="základní",J292,0)</f>
        <v>0</v>
      </c>
      <c r="BF292" s="253">
        <f>IF(N292="snížená",J292,0)</f>
        <v>0</v>
      </c>
      <c r="BG292" s="253">
        <f>IF(N292="zákl. přenesená",J292,0)</f>
        <v>0</v>
      </c>
      <c r="BH292" s="253">
        <f>IF(N292="sníž. přenesená",J292,0)</f>
        <v>0</v>
      </c>
      <c r="BI292" s="253">
        <f>IF(N292="nulová",J292,0)</f>
        <v>0</v>
      </c>
      <c r="BJ292" s="97" t="s">
        <v>77</v>
      </c>
      <c r="BK292" s="253">
        <f>ROUND(I292*H292,2)</f>
        <v>0</v>
      </c>
      <c r="BL292" s="97" t="s">
        <v>167</v>
      </c>
      <c r="BM292" s="97" t="s">
        <v>738</v>
      </c>
    </row>
    <row r="293" spans="2:65" s="258" customFormat="1">
      <c r="B293" s="257"/>
      <c r="D293" s="254" t="s">
        <v>171</v>
      </c>
      <c r="E293" s="259" t="s">
        <v>5</v>
      </c>
      <c r="F293" s="260" t="s">
        <v>355</v>
      </c>
      <c r="H293" s="259" t="s">
        <v>5</v>
      </c>
      <c r="I293" s="9"/>
      <c r="L293" s="257"/>
      <c r="M293" s="261"/>
      <c r="N293" s="262"/>
      <c r="O293" s="262"/>
      <c r="P293" s="262"/>
      <c r="Q293" s="262"/>
      <c r="R293" s="262"/>
      <c r="S293" s="262"/>
      <c r="T293" s="263"/>
      <c r="AT293" s="259" t="s">
        <v>171</v>
      </c>
      <c r="AU293" s="259" t="s">
        <v>81</v>
      </c>
      <c r="AV293" s="258" t="s">
        <v>77</v>
      </c>
      <c r="AW293" s="258" t="s">
        <v>36</v>
      </c>
      <c r="AX293" s="258" t="s">
        <v>73</v>
      </c>
      <c r="AY293" s="259" t="s">
        <v>160</v>
      </c>
    </row>
    <row r="294" spans="2:65" s="265" customFormat="1">
      <c r="B294" s="264"/>
      <c r="D294" s="254" t="s">
        <v>171</v>
      </c>
      <c r="E294" s="266" t="s">
        <v>5</v>
      </c>
      <c r="F294" s="267" t="s">
        <v>81</v>
      </c>
      <c r="H294" s="268">
        <v>2</v>
      </c>
      <c r="I294" s="10"/>
      <c r="L294" s="264"/>
      <c r="M294" s="269"/>
      <c r="N294" s="270"/>
      <c r="O294" s="270"/>
      <c r="P294" s="270"/>
      <c r="Q294" s="270"/>
      <c r="R294" s="270"/>
      <c r="S294" s="270"/>
      <c r="T294" s="271"/>
      <c r="AT294" s="266" t="s">
        <v>171</v>
      </c>
      <c r="AU294" s="266" t="s">
        <v>81</v>
      </c>
      <c r="AV294" s="265" t="s">
        <v>81</v>
      </c>
      <c r="AW294" s="265" t="s">
        <v>36</v>
      </c>
      <c r="AX294" s="265" t="s">
        <v>77</v>
      </c>
      <c r="AY294" s="266" t="s">
        <v>160</v>
      </c>
    </row>
    <row r="295" spans="2:65" s="118" customFormat="1" ht="16.5" customHeight="1">
      <c r="B295" s="113"/>
      <c r="C295" s="280" t="s">
        <v>452</v>
      </c>
      <c r="D295" s="280" t="s">
        <v>277</v>
      </c>
      <c r="E295" s="281" t="s">
        <v>488</v>
      </c>
      <c r="F295" s="282" t="s">
        <v>489</v>
      </c>
      <c r="G295" s="283" t="s">
        <v>353</v>
      </c>
      <c r="H295" s="284">
        <v>2</v>
      </c>
      <c r="I295" s="12"/>
      <c r="J295" s="285">
        <f>ROUND(I295*H295,2)</f>
        <v>0</v>
      </c>
      <c r="K295" s="282" t="s">
        <v>188</v>
      </c>
      <c r="L295" s="286"/>
      <c r="M295" s="287" t="s">
        <v>5</v>
      </c>
      <c r="N295" s="288" t="s">
        <v>44</v>
      </c>
      <c r="O295" s="114"/>
      <c r="P295" s="251">
        <f>O295*H295</f>
        <v>0</v>
      </c>
      <c r="Q295" s="251">
        <v>0.254</v>
      </c>
      <c r="R295" s="251">
        <f>Q295*H295</f>
        <v>0.50800000000000001</v>
      </c>
      <c r="S295" s="251">
        <v>0</v>
      </c>
      <c r="T295" s="252">
        <f>S295*H295</f>
        <v>0</v>
      </c>
      <c r="AR295" s="97" t="s">
        <v>213</v>
      </c>
      <c r="AT295" s="97" t="s">
        <v>277</v>
      </c>
      <c r="AU295" s="97" t="s">
        <v>81</v>
      </c>
      <c r="AY295" s="97" t="s">
        <v>160</v>
      </c>
      <c r="BE295" s="253">
        <f>IF(N295="základní",J295,0)</f>
        <v>0</v>
      </c>
      <c r="BF295" s="253">
        <f>IF(N295="snížená",J295,0)</f>
        <v>0</v>
      </c>
      <c r="BG295" s="253">
        <f>IF(N295="zákl. přenesená",J295,0)</f>
        <v>0</v>
      </c>
      <c r="BH295" s="253">
        <f>IF(N295="sníž. přenesená",J295,0)</f>
        <v>0</v>
      </c>
      <c r="BI295" s="253">
        <f>IF(N295="nulová",J295,0)</f>
        <v>0</v>
      </c>
      <c r="BJ295" s="97" t="s">
        <v>77</v>
      </c>
      <c r="BK295" s="253">
        <f>ROUND(I295*H295,2)</f>
        <v>0</v>
      </c>
      <c r="BL295" s="97" t="s">
        <v>167</v>
      </c>
      <c r="BM295" s="97" t="s">
        <v>739</v>
      </c>
    </row>
    <row r="296" spans="2:65" s="118" customFormat="1" ht="16.5" customHeight="1">
      <c r="B296" s="113"/>
      <c r="C296" s="243" t="s">
        <v>457</v>
      </c>
      <c r="D296" s="243" t="s">
        <v>162</v>
      </c>
      <c r="E296" s="244" t="s">
        <v>740</v>
      </c>
      <c r="F296" s="245" t="s">
        <v>741</v>
      </c>
      <c r="G296" s="246" t="s">
        <v>353</v>
      </c>
      <c r="H296" s="247">
        <v>1</v>
      </c>
      <c r="I296" s="8"/>
      <c r="J296" s="248">
        <f>ROUND(I296*H296,2)</f>
        <v>0</v>
      </c>
      <c r="K296" s="245" t="s">
        <v>188</v>
      </c>
      <c r="L296" s="113"/>
      <c r="M296" s="249" t="s">
        <v>5</v>
      </c>
      <c r="N296" s="250" t="s">
        <v>44</v>
      </c>
      <c r="O296" s="114"/>
      <c r="P296" s="251">
        <f>O296*H296</f>
        <v>0</v>
      </c>
      <c r="Q296" s="251">
        <v>1.1469999999999999E-2</v>
      </c>
      <c r="R296" s="251">
        <f>Q296*H296</f>
        <v>1.1469999999999999E-2</v>
      </c>
      <c r="S296" s="251">
        <v>0</v>
      </c>
      <c r="T296" s="252">
        <f>S296*H296</f>
        <v>0</v>
      </c>
      <c r="AR296" s="97" t="s">
        <v>167</v>
      </c>
      <c r="AT296" s="97" t="s">
        <v>162</v>
      </c>
      <c r="AU296" s="97" t="s">
        <v>81</v>
      </c>
      <c r="AY296" s="97" t="s">
        <v>160</v>
      </c>
      <c r="BE296" s="253">
        <f>IF(N296="základní",J296,0)</f>
        <v>0</v>
      </c>
      <c r="BF296" s="253">
        <f>IF(N296="snížená",J296,0)</f>
        <v>0</v>
      </c>
      <c r="BG296" s="253">
        <f>IF(N296="zákl. přenesená",J296,0)</f>
        <v>0</v>
      </c>
      <c r="BH296" s="253">
        <f>IF(N296="sníž. přenesená",J296,0)</f>
        <v>0</v>
      </c>
      <c r="BI296" s="253">
        <f>IF(N296="nulová",J296,0)</f>
        <v>0</v>
      </c>
      <c r="BJ296" s="97" t="s">
        <v>77</v>
      </c>
      <c r="BK296" s="253">
        <f>ROUND(I296*H296,2)</f>
        <v>0</v>
      </c>
      <c r="BL296" s="97" t="s">
        <v>167</v>
      </c>
      <c r="BM296" s="97" t="s">
        <v>742</v>
      </c>
    </row>
    <row r="297" spans="2:65" s="258" customFormat="1">
      <c r="B297" s="257"/>
      <c r="D297" s="254" t="s">
        <v>171</v>
      </c>
      <c r="E297" s="259" t="s">
        <v>5</v>
      </c>
      <c r="F297" s="260" t="s">
        <v>355</v>
      </c>
      <c r="H297" s="259" t="s">
        <v>5</v>
      </c>
      <c r="I297" s="9"/>
      <c r="L297" s="257"/>
      <c r="M297" s="261"/>
      <c r="N297" s="262"/>
      <c r="O297" s="262"/>
      <c r="P297" s="262"/>
      <c r="Q297" s="262"/>
      <c r="R297" s="262"/>
      <c r="S297" s="262"/>
      <c r="T297" s="263"/>
      <c r="AT297" s="259" t="s">
        <v>171</v>
      </c>
      <c r="AU297" s="259" t="s">
        <v>81</v>
      </c>
      <c r="AV297" s="258" t="s">
        <v>77</v>
      </c>
      <c r="AW297" s="258" t="s">
        <v>36</v>
      </c>
      <c r="AX297" s="258" t="s">
        <v>73</v>
      </c>
      <c r="AY297" s="259" t="s">
        <v>160</v>
      </c>
    </row>
    <row r="298" spans="2:65" s="265" customFormat="1">
      <c r="B298" s="264"/>
      <c r="D298" s="254" t="s">
        <v>171</v>
      </c>
      <c r="E298" s="266" t="s">
        <v>5</v>
      </c>
      <c r="F298" s="267" t="s">
        <v>77</v>
      </c>
      <c r="H298" s="268">
        <v>1</v>
      </c>
      <c r="I298" s="10"/>
      <c r="L298" s="264"/>
      <c r="M298" s="269"/>
      <c r="N298" s="270"/>
      <c r="O298" s="270"/>
      <c r="P298" s="270"/>
      <c r="Q298" s="270"/>
      <c r="R298" s="270"/>
      <c r="S298" s="270"/>
      <c r="T298" s="271"/>
      <c r="AT298" s="266" t="s">
        <v>171</v>
      </c>
      <c r="AU298" s="266" t="s">
        <v>81</v>
      </c>
      <c r="AV298" s="265" t="s">
        <v>81</v>
      </c>
      <c r="AW298" s="265" t="s">
        <v>36</v>
      </c>
      <c r="AX298" s="265" t="s">
        <v>77</v>
      </c>
      <c r="AY298" s="266" t="s">
        <v>160</v>
      </c>
    </row>
    <row r="299" spans="2:65" s="118" customFormat="1" ht="16.5" customHeight="1">
      <c r="B299" s="113"/>
      <c r="C299" s="280" t="s">
        <v>461</v>
      </c>
      <c r="D299" s="280" t="s">
        <v>277</v>
      </c>
      <c r="E299" s="281" t="s">
        <v>743</v>
      </c>
      <c r="F299" s="282" t="s">
        <v>744</v>
      </c>
      <c r="G299" s="283" t="s">
        <v>353</v>
      </c>
      <c r="H299" s="284">
        <v>1</v>
      </c>
      <c r="I299" s="12"/>
      <c r="J299" s="285">
        <f>ROUND(I299*H299,2)</f>
        <v>0</v>
      </c>
      <c r="K299" s="282" t="s">
        <v>188</v>
      </c>
      <c r="L299" s="286"/>
      <c r="M299" s="287" t="s">
        <v>5</v>
      </c>
      <c r="N299" s="288" t="s">
        <v>44</v>
      </c>
      <c r="O299" s="114"/>
      <c r="P299" s="251">
        <f>O299*H299</f>
        <v>0</v>
      </c>
      <c r="Q299" s="251">
        <v>0.58499999999999996</v>
      </c>
      <c r="R299" s="251">
        <f>Q299*H299</f>
        <v>0.58499999999999996</v>
      </c>
      <c r="S299" s="251">
        <v>0</v>
      </c>
      <c r="T299" s="252">
        <f>S299*H299</f>
        <v>0</v>
      </c>
      <c r="AR299" s="97" t="s">
        <v>213</v>
      </c>
      <c r="AT299" s="97" t="s">
        <v>277</v>
      </c>
      <c r="AU299" s="97" t="s">
        <v>81</v>
      </c>
      <c r="AY299" s="97" t="s">
        <v>160</v>
      </c>
      <c r="BE299" s="253">
        <f>IF(N299="základní",J299,0)</f>
        <v>0</v>
      </c>
      <c r="BF299" s="253">
        <f>IF(N299="snížená",J299,0)</f>
        <v>0</v>
      </c>
      <c r="BG299" s="253">
        <f>IF(N299="zákl. přenesená",J299,0)</f>
        <v>0</v>
      </c>
      <c r="BH299" s="253">
        <f>IF(N299="sníž. přenesená",J299,0)</f>
        <v>0</v>
      </c>
      <c r="BI299" s="253">
        <f>IF(N299="nulová",J299,0)</f>
        <v>0</v>
      </c>
      <c r="BJ299" s="97" t="s">
        <v>77</v>
      </c>
      <c r="BK299" s="253">
        <f>ROUND(I299*H299,2)</f>
        <v>0</v>
      </c>
      <c r="BL299" s="97" t="s">
        <v>167</v>
      </c>
      <c r="BM299" s="97" t="s">
        <v>745</v>
      </c>
    </row>
    <row r="300" spans="2:65" s="118" customFormat="1" ht="16.5" customHeight="1">
      <c r="B300" s="113"/>
      <c r="C300" s="243" t="s">
        <v>465</v>
      </c>
      <c r="D300" s="243" t="s">
        <v>162</v>
      </c>
      <c r="E300" s="244" t="s">
        <v>492</v>
      </c>
      <c r="F300" s="245" t="s">
        <v>493</v>
      </c>
      <c r="G300" s="246" t="s">
        <v>353</v>
      </c>
      <c r="H300" s="247">
        <v>3</v>
      </c>
      <c r="I300" s="8"/>
      <c r="J300" s="248">
        <f>ROUND(I300*H300,2)</f>
        <v>0</v>
      </c>
      <c r="K300" s="245" t="s">
        <v>188</v>
      </c>
      <c r="L300" s="113"/>
      <c r="M300" s="249" t="s">
        <v>5</v>
      </c>
      <c r="N300" s="250" t="s">
        <v>44</v>
      </c>
      <c r="O300" s="114"/>
      <c r="P300" s="251">
        <f>O300*H300</f>
        <v>0</v>
      </c>
      <c r="Q300" s="251">
        <v>2.7529999999999999E-2</v>
      </c>
      <c r="R300" s="251">
        <f>Q300*H300</f>
        <v>8.2589999999999997E-2</v>
      </c>
      <c r="S300" s="251">
        <v>0</v>
      </c>
      <c r="T300" s="252">
        <f>S300*H300</f>
        <v>0</v>
      </c>
      <c r="AR300" s="97" t="s">
        <v>167</v>
      </c>
      <c r="AT300" s="97" t="s">
        <v>162</v>
      </c>
      <c r="AU300" s="97" t="s">
        <v>81</v>
      </c>
      <c r="AY300" s="97" t="s">
        <v>160</v>
      </c>
      <c r="BE300" s="253">
        <f>IF(N300="základní",J300,0)</f>
        <v>0</v>
      </c>
      <c r="BF300" s="253">
        <f>IF(N300="snížená",J300,0)</f>
        <v>0</v>
      </c>
      <c r="BG300" s="253">
        <f>IF(N300="zákl. přenesená",J300,0)</f>
        <v>0</v>
      </c>
      <c r="BH300" s="253">
        <f>IF(N300="sníž. přenesená",J300,0)</f>
        <v>0</v>
      </c>
      <c r="BI300" s="253">
        <f>IF(N300="nulová",J300,0)</f>
        <v>0</v>
      </c>
      <c r="BJ300" s="97" t="s">
        <v>77</v>
      </c>
      <c r="BK300" s="253">
        <f>ROUND(I300*H300,2)</f>
        <v>0</v>
      </c>
      <c r="BL300" s="97" t="s">
        <v>167</v>
      </c>
      <c r="BM300" s="97" t="s">
        <v>746</v>
      </c>
    </row>
    <row r="301" spans="2:65" s="258" customFormat="1">
      <c r="B301" s="257"/>
      <c r="D301" s="254" t="s">
        <v>171</v>
      </c>
      <c r="E301" s="259" t="s">
        <v>5</v>
      </c>
      <c r="F301" s="260" t="s">
        <v>355</v>
      </c>
      <c r="H301" s="259" t="s">
        <v>5</v>
      </c>
      <c r="I301" s="9"/>
      <c r="L301" s="257"/>
      <c r="M301" s="261"/>
      <c r="N301" s="262"/>
      <c r="O301" s="262"/>
      <c r="P301" s="262"/>
      <c r="Q301" s="262"/>
      <c r="R301" s="262"/>
      <c r="S301" s="262"/>
      <c r="T301" s="263"/>
      <c r="AT301" s="259" t="s">
        <v>171</v>
      </c>
      <c r="AU301" s="259" t="s">
        <v>81</v>
      </c>
      <c r="AV301" s="258" t="s">
        <v>77</v>
      </c>
      <c r="AW301" s="258" t="s">
        <v>36</v>
      </c>
      <c r="AX301" s="258" t="s">
        <v>73</v>
      </c>
      <c r="AY301" s="259" t="s">
        <v>160</v>
      </c>
    </row>
    <row r="302" spans="2:65" s="265" customFormat="1">
      <c r="B302" s="264"/>
      <c r="D302" s="254" t="s">
        <v>171</v>
      </c>
      <c r="E302" s="266" t="s">
        <v>5</v>
      </c>
      <c r="F302" s="267" t="s">
        <v>184</v>
      </c>
      <c r="H302" s="268">
        <v>3</v>
      </c>
      <c r="I302" s="10"/>
      <c r="L302" s="264"/>
      <c r="M302" s="269"/>
      <c r="N302" s="270"/>
      <c r="O302" s="270"/>
      <c r="P302" s="270"/>
      <c r="Q302" s="270"/>
      <c r="R302" s="270"/>
      <c r="S302" s="270"/>
      <c r="T302" s="271"/>
      <c r="AT302" s="266" t="s">
        <v>171</v>
      </c>
      <c r="AU302" s="266" t="s">
        <v>81</v>
      </c>
      <c r="AV302" s="265" t="s">
        <v>81</v>
      </c>
      <c r="AW302" s="265" t="s">
        <v>36</v>
      </c>
      <c r="AX302" s="265" t="s">
        <v>77</v>
      </c>
      <c r="AY302" s="266" t="s">
        <v>160</v>
      </c>
    </row>
    <row r="303" spans="2:65" s="118" customFormat="1" ht="16.5" customHeight="1">
      <c r="B303" s="113"/>
      <c r="C303" s="280" t="s">
        <v>469</v>
      </c>
      <c r="D303" s="280" t="s">
        <v>277</v>
      </c>
      <c r="E303" s="281" t="s">
        <v>496</v>
      </c>
      <c r="F303" s="282" t="s">
        <v>497</v>
      </c>
      <c r="G303" s="283" t="s">
        <v>353</v>
      </c>
      <c r="H303" s="284">
        <v>3</v>
      </c>
      <c r="I303" s="12"/>
      <c r="J303" s="285">
        <f>ROUND(I303*H303,2)</f>
        <v>0</v>
      </c>
      <c r="K303" s="282" t="s">
        <v>5</v>
      </c>
      <c r="L303" s="286"/>
      <c r="M303" s="287" t="s">
        <v>5</v>
      </c>
      <c r="N303" s="288" t="s">
        <v>44</v>
      </c>
      <c r="O303" s="114"/>
      <c r="P303" s="251">
        <f>O303*H303</f>
        <v>0</v>
      </c>
      <c r="Q303" s="251">
        <v>2.1</v>
      </c>
      <c r="R303" s="251">
        <f>Q303*H303</f>
        <v>6.3000000000000007</v>
      </c>
      <c r="S303" s="251">
        <v>0</v>
      </c>
      <c r="T303" s="252">
        <f>S303*H303</f>
        <v>0</v>
      </c>
      <c r="AR303" s="97" t="s">
        <v>213</v>
      </c>
      <c r="AT303" s="97" t="s">
        <v>277</v>
      </c>
      <c r="AU303" s="97" t="s">
        <v>81</v>
      </c>
      <c r="AY303" s="97" t="s">
        <v>160</v>
      </c>
      <c r="BE303" s="253">
        <f>IF(N303="základní",J303,0)</f>
        <v>0</v>
      </c>
      <c r="BF303" s="253">
        <f>IF(N303="snížená",J303,0)</f>
        <v>0</v>
      </c>
      <c r="BG303" s="253">
        <f>IF(N303="zákl. přenesená",J303,0)</f>
        <v>0</v>
      </c>
      <c r="BH303" s="253">
        <f>IF(N303="sníž. přenesená",J303,0)</f>
        <v>0</v>
      </c>
      <c r="BI303" s="253">
        <f>IF(N303="nulová",J303,0)</f>
        <v>0</v>
      </c>
      <c r="BJ303" s="97" t="s">
        <v>77</v>
      </c>
      <c r="BK303" s="253">
        <f>ROUND(I303*H303,2)</f>
        <v>0</v>
      </c>
      <c r="BL303" s="97" t="s">
        <v>167</v>
      </c>
      <c r="BM303" s="97" t="s">
        <v>747</v>
      </c>
    </row>
    <row r="304" spans="2:65" s="118" customFormat="1" ht="16.5" customHeight="1">
      <c r="B304" s="113"/>
      <c r="C304" s="280" t="s">
        <v>473</v>
      </c>
      <c r="D304" s="280" t="s">
        <v>277</v>
      </c>
      <c r="E304" s="281" t="s">
        <v>500</v>
      </c>
      <c r="F304" s="282" t="s">
        <v>501</v>
      </c>
      <c r="G304" s="283" t="s">
        <v>353</v>
      </c>
      <c r="H304" s="284">
        <v>5</v>
      </c>
      <c r="I304" s="12"/>
      <c r="J304" s="285">
        <f>ROUND(I304*H304,2)</f>
        <v>0</v>
      </c>
      <c r="K304" s="282" t="s">
        <v>188</v>
      </c>
      <c r="L304" s="286"/>
      <c r="M304" s="287" t="s">
        <v>5</v>
      </c>
      <c r="N304" s="288" t="s">
        <v>44</v>
      </c>
      <c r="O304" s="114"/>
      <c r="P304" s="251">
        <f>O304*H304</f>
        <v>0</v>
      </c>
      <c r="Q304" s="251">
        <v>2E-3</v>
      </c>
      <c r="R304" s="251">
        <f>Q304*H304</f>
        <v>0.01</v>
      </c>
      <c r="S304" s="251">
        <v>0</v>
      </c>
      <c r="T304" s="252">
        <f>S304*H304</f>
        <v>0</v>
      </c>
      <c r="AR304" s="97" t="s">
        <v>213</v>
      </c>
      <c r="AT304" s="97" t="s">
        <v>277</v>
      </c>
      <c r="AU304" s="97" t="s">
        <v>81</v>
      </c>
      <c r="AY304" s="97" t="s">
        <v>160</v>
      </c>
      <c r="BE304" s="253">
        <f>IF(N304="základní",J304,0)</f>
        <v>0</v>
      </c>
      <c r="BF304" s="253">
        <f>IF(N304="snížená",J304,0)</f>
        <v>0</v>
      </c>
      <c r="BG304" s="253">
        <f>IF(N304="zákl. přenesená",J304,0)</f>
        <v>0</v>
      </c>
      <c r="BH304" s="253">
        <f>IF(N304="sníž. přenesená",J304,0)</f>
        <v>0</v>
      </c>
      <c r="BI304" s="253">
        <f>IF(N304="nulová",J304,0)</f>
        <v>0</v>
      </c>
      <c r="BJ304" s="97" t="s">
        <v>77</v>
      </c>
      <c r="BK304" s="253">
        <f>ROUND(I304*H304,2)</f>
        <v>0</v>
      </c>
      <c r="BL304" s="97" t="s">
        <v>167</v>
      </c>
      <c r="BM304" s="97" t="s">
        <v>748</v>
      </c>
    </row>
    <row r="305" spans="2:65" s="118" customFormat="1" ht="16.5" customHeight="1">
      <c r="B305" s="113"/>
      <c r="C305" s="243" t="s">
        <v>477</v>
      </c>
      <c r="D305" s="243" t="s">
        <v>162</v>
      </c>
      <c r="E305" s="244" t="s">
        <v>504</v>
      </c>
      <c r="F305" s="245" t="s">
        <v>505</v>
      </c>
      <c r="G305" s="246" t="s">
        <v>353</v>
      </c>
      <c r="H305" s="247">
        <v>2</v>
      </c>
      <c r="I305" s="8"/>
      <c r="J305" s="248">
        <f>ROUND(I305*H305,2)</f>
        <v>0</v>
      </c>
      <c r="K305" s="245" t="s">
        <v>188</v>
      </c>
      <c r="L305" s="113"/>
      <c r="M305" s="249" t="s">
        <v>5</v>
      </c>
      <c r="N305" s="250" t="s">
        <v>44</v>
      </c>
      <c r="O305" s="114"/>
      <c r="P305" s="251">
        <f>O305*H305</f>
        <v>0</v>
      </c>
      <c r="Q305" s="251">
        <v>3.8260000000000002E-2</v>
      </c>
      <c r="R305" s="251">
        <f>Q305*H305</f>
        <v>7.6520000000000005E-2</v>
      </c>
      <c r="S305" s="251">
        <v>0</v>
      </c>
      <c r="T305" s="252">
        <f>S305*H305</f>
        <v>0</v>
      </c>
      <c r="AR305" s="97" t="s">
        <v>167</v>
      </c>
      <c r="AT305" s="97" t="s">
        <v>162</v>
      </c>
      <c r="AU305" s="97" t="s">
        <v>81</v>
      </c>
      <c r="AY305" s="97" t="s">
        <v>160</v>
      </c>
      <c r="BE305" s="253">
        <f>IF(N305="základní",J305,0)</f>
        <v>0</v>
      </c>
      <c r="BF305" s="253">
        <f>IF(N305="snížená",J305,0)</f>
        <v>0</v>
      </c>
      <c r="BG305" s="253">
        <f>IF(N305="zákl. přenesená",J305,0)</f>
        <v>0</v>
      </c>
      <c r="BH305" s="253">
        <f>IF(N305="sníž. přenesená",J305,0)</f>
        <v>0</v>
      </c>
      <c r="BI305" s="253">
        <f>IF(N305="nulová",J305,0)</f>
        <v>0</v>
      </c>
      <c r="BJ305" s="97" t="s">
        <v>77</v>
      </c>
      <c r="BK305" s="253">
        <f>ROUND(I305*H305,2)</f>
        <v>0</v>
      </c>
      <c r="BL305" s="97" t="s">
        <v>167</v>
      </c>
      <c r="BM305" s="97" t="s">
        <v>749</v>
      </c>
    </row>
    <row r="306" spans="2:65" s="258" customFormat="1">
      <c r="B306" s="257"/>
      <c r="D306" s="254" t="s">
        <v>171</v>
      </c>
      <c r="E306" s="259" t="s">
        <v>5</v>
      </c>
      <c r="F306" s="260" t="s">
        <v>355</v>
      </c>
      <c r="H306" s="259" t="s">
        <v>5</v>
      </c>
      <c r="I306" s="9"/>
      <c r="L306" s="257"/>
      <c r="M306" s="261"/>
      <c r="N306" s="262"/>
      <c r="O306" s="262"/>
      <c r="P306" s="262"/>
      <c r="Q306" s="262"/>
      <c r="R306" s="262"/>
      <c r="S306" s="262"/>
      <c r="T306" s="263"/>
      <c r="AT306" s="259" t="s">
        <v>171</v>
      </c>
      <c r="AU306" s="259" t="s">
        <v>81</v>
      </c>
      <c r="AV306" s="258" t="s">
        <v>77</v>
      </c>
      <c r="AW306" s="258" t="s">
        <v>36</v>
      </c>
      <c r="AX306" s="258" t="s">
        <v>73</v>
      </c>
      <c r="AY306" s="259" t="s">
        <v>160</v>
      </c>
    </row>
    <row r="307" spans="2:65" s="265" customFormat="1">
      <c r="B307" s="264"/>
      <c r="D307" s="254" t="s">
        <v>171</v>
      </c>
      <c r="E307" s="266" t="s">
        <v>5</v>
      </c>
      <c r="F307" s="267" t="s">
        <v>81</v>
      </c>
      <c r="H307" s="268">
        <v>2</v>
      </c>
      <c r="I307" s="10"/>
      <c r="L307" s="264"/>
      <c r="M307" s="269"/>
      <c r="N307" s="270"/>
      <c r="O307" s="270"/>
      <c r="P307" s="270"/>
      <c r="Q307" s="270"/>
      <c r="R307" s="270"/>
      <c r="S307" s="270"/>
      <c r="T307" s="271"/>
      <c r="AT307" s="266" t="s">
        <v>171</v>
      </c>
      <c r="AU307" s="266" t="s">
        <v>81</v>
      </c>
      <c r="AV307" s="265" t="s">
        <v>81</v>
      </c>
      <c r="AW307" s="265" t="s">
        <v>36</v>
      </c>
      <c r="AX307" s="265" t="s">
        <v>77</v>
      </c>
      <c r="AY307" s="266" t="s">
        <v>160</v>
      </c>
    </row>
    <row r="308" spans="2:65" s="118" customFormat="1" ht="16.5" customHeight="1">
      <c r="B308" s="113"/>
      <c r="C308" s="280" t="s">
        <v>483</v>
      </c>
      <c r="D308" s="280" t="s">
        <v>277</v>
      </c>
      <c r="E308" s="281" t="s">
        <v>508</v>
      </c>
      <c r="F308" s="282" t="s">
        <v>509</v>
      </c>
      <c r="G308" s="283" t="s">
        <v>353</v>
      </c>
      <c r="H308" s="284">
        <v>2</v>
      </c>
      <c r="I308" s="12"/>
      <c r="J308" s="285">
        <f>ROUND(I308*H308,2)</f>
        <v>0</v>
      </c>
      <c r="K308" s="282" t="s">
        <v>188</v>
      </c>
      <c r="L308" s="286"/>
      <c r="M308" s="287" t="s">
        <v>5</v>
      </c>
      <c r="N308" s="288" t="s">
        <v>44</v>
      </c>
      <c r="O308" s="114"/>
      <c r="P308" s="251">
        <f>O308*H308</f>
        <v>0</v>
      </c>
      <c r="Q308" s="251">
        <v>0.44900000000000001</v>
      </c>
      <c r="R308" s="251">
        <f>Q308*H308</f>
        <v>0.89800000000000002</v>
      </c>
      <c r="S308" s="251">
        <v>0</v>
      </c>
      <c r="T308" s="252">
        <f>S308*H308</f>
        <v>0</v>
      </c>
      <c r="AR308" s="97" t="s">
        <v>213</v>
      </c>
      <c r="AT308" s="97" t="s">
        <v>277</v>
      </c>
      <c r="AU308" s="97" t="s">
        <v>81</v>
      </c>
      <c r="AY308" s="97" t="s">
        <v>160</v>
      </c>
      <c r="BE308" s="253">
        <f>IF(N308="základní",J308,0)</f>
        <v>0</v>
      </c>
      <c r="BF308" s="253">
        <f>IF(N308="snížená",J308,0)</f>
        <v>0</v>
      </c>
      <c r="BG308" s="253">
        <f>IF(N308="zákl. přenesená",J308,0)</f>
        <v>0</v>
      </c>
      <c r="BH308" s="253">
        <f>IF(N308="sníž. přenesená",J308,0)</f>
        <v>0</v>
      </c>
      <c r="BI308" s="253">
        <f>IF(N308="nulová",J308,0)</f>
        <v>0</v>
      </c>
      <c r="BJ308" s="97" t="s">
        <v>77</v>
      </c>
      <c r="BK308" s="253">
        <f>ROUND(I308*H308,2)</f>
        <v>0</v>
      </c>
      <c r="BL308" s="97" t="s">
        <v>167</v>
      </c>
      <c r="BM308" s="97" t="s">
        <v>750</v>
      </c>
    </row>
    <row r="309" spans="2:65" s="118" customFormat="1" ht="25.5" customHeight="1">
      <c r="B309" s="113"/>
      <c r="C309" s="243" t="s">
        <v>487</v>
      </c>
      <c r="D309" s="243" t="s">
        <v>162</v>
      </c>
      <c r="E309" s="244" t="s">
        <v>512</v>
      </c>
      <c r="F309" s="245" t="s">
        <v>513</v>
      </c>
      <c r="G309" s="246" t="s">
        <v>353</v>
      </c>
      <c r="H309" s="247">
        <v>1</v>
      </c>
      <c r="I309" s="8"/>
      <c r="J309" s="248">
        <f>ROUND(I309*H309,2)</f>
        <v>0</v>
      </c>
      <c r="K309" s="245" t="s">
        <v>188</v>
      </c>
      <c r="L309" s="113"/>
      <c r="M309" s="249" t="s">
        <v>5</v>
      </c>
      <c r="N309" s="250" t="s">
        <v>44</v>
      </c>
      <c r="O309" s="114"/>
      <c r="P309" s="251">
        <f>O309*H309</f>
        <v>0</v>
      </c>
      <c r="Q309" s="251">
        <v>0</v>
      </c>
      <c r="R309" s="251">
        <f>Q309*H309</f>
        <v>0</v>
      </c>
      <c r="S309" s="251">
        <v>0.1</v>
      </c>
      <c r="T309" s="252">
        <f>S309*H309</f>
        <v>0.1</v>
      </c>
      <c r="AR309" s="97" t="s">
        <v>167</v>
      </c>
      <c r="AT309" s="97" t="s">
        <v>162</v>
      </c>
      <c r="AU309" s="97" t="s">
        <v>81</v>
      </c>
      <c r="AY309" s="97" t="s">
        <v>160</v>
      </c>
      <c r="BE309" s="253">
        <f>IF(N309="základní",J309,0)</f>
        <v>0</v>
      </c>
      <c r="BF309" s="253">
        <f>IF(N309="snížená",J309,0)</f>
        <v>0</v>
      </c>
      <c r="BG309" s="253">
        <f>IF(N309="zákl. přenesená",J309,0)</f>
        <v>0</v>
      </c>
      <c r="BH309" s="253">
        <f>IF(N309="sníž. přenesená",J309,0)</f>
        <v>0</v>
      </c>
      <c r="BI309" s="253">
        <f>IF(N309="nulová",J309,0)</f>
        <v>0</v>
      </c>
      <c r="BJ309" s="97" t="s">
        <v>77</v>
      </c>
      <c r="BK309" s="253">
        <f>ROUND(I309*H309,2)</f>
        <v>0</v>
      </c>
      <c r="BL309" s="97" t="s">
        <v>167</v>
      </c>
      <c r="BM309" s="97" t="s">
        <v>751</v>
      </c>
    </row>
    <row r="310" spans="2:65" s="118" customFormat="1" ht="25.5" customHeight="1">
      <c r="B310" s="113"/>
      <c r="C310" s="243" t="s">
        <v>491</v>
      </c>
      <c r="D310" s="243" t="s">
        <v>162</v>
      </c>
      <c r="E310" s="244" t="s">
        <v>752</v>
      </c>
      <c r="F310" s="245" t="s">
        <v>753</v>
      </c>
      <c r="G310" s="246" t="s">
        <v>353</v>
      </c>
      <c r="H310" s="247">
        <v>3</v>
      </c>
      <c r="I310" s="8"/>
      <c r="J310" s="248">
        <f>ROUND(I310*H310,2)</f>
        <v>0</v>
      </c>
      <c r="K310" s="245" t="s">
        <v>188</v>
      </c>
      <c r="L310" s="113"/>
      <c r="M310" s="249" t="s">
        <v>5</v>
      </c>
      <c r="N310" s="250" t="s">
        <v>44</v>
      </c>
      <c r="O310" s="114"/>
      <c r="P310" s="251">
        <f>O310*H310</f>
        <v>0</v>
      </c>
      <c r="Q310" s="251">
        <v>0.217338</v>
      </c>
      <c r="R310" s="251">
        <f>Q310*H310</f>
        <v>0.65201399999999998</v>
      </c>
      <c r="S310" s="251">
        <v>0</v>
      </c>
      <c r="T310" s="252">
        <f>S310*H310</f>
        <v>0</v>
      </c>
      <c r="AR310" s="97" t="s">
        <v>167</v>
      </c>
      <c r="AT310" s="97" t="s">
        <v>162</v>
      </c>
      <c r="AU310" s="97" t="s">
        <v>81</v>
      </c>
      <c r="AY310" s="97" t="s">
        <v>160</v>
      </c>
      <c r="BE310" s="253">
        <f>IF(N310="základní",J310,0)</f>
        <v>0</v>
      </c>
      <c r="BF310" s="253">
        <f>IF(N310="snížená",J310,0)</f>
        <v>0</v>
      </c>
      <c r="BG310" s="253">
        <f>IF(N310="zákl. přenesená",J310,0)</f>
        <v>0</v>
      </c>
      <c r="BH310" s="253">
        <f>IF(N310="sníž. přenesená",J310,0)</f>
        <v>0</v>
      </c>
      <c r="BI310" s="253">
        <f>IF(N310="nulová",J310,0)</f>
        <v>0</v>
      </c>
      <c r="BJ310" s="97" t="s">
        <v>77</v>
      </c>
      <c r="BK310" s="253">
        <f>ROUND(I310*H310,2)</f>
        <v>0</v>
      </c>
      <c r="BL310" s="97" t="s">
        <v>167</v>
      </c>
      <c r="BM310" s="97" t="s">
        <v>754</v>
      </c>
    </row>
    <row r="311" spans="2:65" s="258" customFormat="1">
      <c r="B311" s="257"/>
      <c r="D311" s="254" t="s">
        <v>171</v>
      </c>
      <c r="E311" s="259" t="s">
        <v>5</v>
      </c>
      <c r="F311" s="260" t="s">
        <v>355</v>
      </c>
      <c r="H311" s="259" t="s">
        <v>5</v>
      </c>
      <c r="I311" s="9"/>
      <c r="L311" s="257"/>
      <c r="M311" s="261"/>
      <c r="N311" s="262"/>
      <c r="O311" s="262"/>
      <c r="P311" s="262"/>
      <c r="Q311" s="262"/>
      <c r="R311" s="262"/>
      <c r="S311" s="262"/>
      <c r="T311" s="263"/>
      <c r="AT311" s="259" t="s">
        <v>171</v>
      </c>
      <c r="AU311" s="259" t="s">
        <v>81</v>
      </c>
      <c r="AV311" s="258" t="s">
        <v>77</v>
      </c>
      <c r="AW311" s="258" t="s">
        <v>36</v>
      </c>
      <c r="AX311" s="258" t="s">
        <v>73</v>
      </c>
      <c r="AY311" s="259" t="s">
        <v>160</v>
      </c>
    </row>
    <row r="312" spans="2:65" s="265" customFormat="1">
      <c r="B312" s="264"/>
      <c r="D312" s="254" t="s">
        <v>171</v>
      </c>
      <c r="E312" s="266" t="s">
        <v>5</v>
      </c>
      <c r="F312" s="267" t="s">
        <v>184</v>
      </c>
      <c r="H312" s="268">
        <v>3</v>
      </c>
      <c r="I312" s="10"/>
      <c r="L312" s="264"/>
      <c r="M312" s="269"/>
      <c r="N312" s="270"/>
      <c r="O312" s="270"/>
      <c r="P312" s="270"/>
      <c r="Q312" s="270"/>
      <c r="R312" s="270"/>
      <c r="S312" s="270"/>
      <c r="T312" s="271"/>
      <c r="AT312" s="266" t="s">
        <v>171</v>
      </c>
      <c r="AU312" s="266" t="s">
        <v>81</v>
      </c>
      <c r="AV312" s="265" t="s">
        <v>81</v>
      </c>
      <c r="AW312" s="265" t="s">
        <v>36</v>
      </c>
      <c r="AX312" s="265" t="s">
        <v>77</v>
      </c>
      <c r="AY312" s="266" t="s">
        <v>160</v>
      </c>
    </row>
    <row r="313" spans="2:65" s="118" customFormat="1" ht="25.5" customHeight="1">
      <c r="B313" s="113"/>
      <c r="C313" s="280" t="s">
        <v>495</v>
      </c>
      <c r="D313" s="280" t="s">
        <v>277</v>
      </c>
      <c r="E313" s="281" t="s">
        <v>755</v>
      </c>
      <c r="F313" s="304" t="s">
        <v>756</v>
      </c>
      <c r="G313" s="283" t="s">
        <v>353</v>
      </c>
      <c r="H313" s="284">
        <v>3</v>
      </c>
      <c r="I313" s="12"/>
      <c r="J313" s="285">
        <f>ROUND(I313*H313,2)</f>
        <v>0</v>
      </c>
      <c r="K313" s="282" t="s">
        <v>5</v>
      </c>
      <c r="L313" s="286"/>
      <c r="M313" s="287" t="s">
        <v>5</v>
      </c>
      <c r="N313" s="288" t="s">
        <v>44</v>
      </c>
      <c r="O313" s="114"/>
      <c r="P313" s="251">
        <f>O313*H313</f>
        <v>0</v>
      </c>
      <c r="Q313" s="251">
        <v>7.9000000000000001E-2</v>
      </c>
      <c r="R313" s="251">
        <f>Q313*H313</f>
        <v>0.23699999999999999</v>
      </c>
      <c r="S313" s="251">
        <v>0</v>
      </c>
      <c r="T313" s="252">
        <f>S313*H313</f>
        <v>0</v>
      </c>
      <c r="AR313" s="97" t="s">
        <v>213</v>
      </c>
      <c r="AT313" s="97" t="s">
        <v>277</v>
      </c>
      <c r="AU313" s="97" t="s">
        <v>81</v>
      </c>
      <c r="AY313" s="97" t="s">
        <v>160</v>
      </c>
      <c r="BE313" s="253">
        <f>IF(N313="základní",J313,0)</f>
        <v>0</v>
      </c>
      <c r="BF313" s="253">
        <f>IF(N313="snížená",J313,0)</f>
        <v>0</v>
      </c>
      <c r="BG313" s="253">
        <f>IF(N313="zákl. přenesená",J313,0)</f>
        <v>0</v>
      </c>
      <c r="BH313" s="253">
        <f>IF(N313="sníž. přenesená",J313,0)</f>
        <v>0</v>
      </c>
      <c r="BI313" s="253">
        <f>IF(N313="nulová",J313,0)</f>
        <v>0</v>
      </c>
      <c r="BJ313" s="97" t="s">
        <v>77</v>
      </c>
      <c r="BK313" s="253">
        <f>ROUND(I313*H313,2)</f>
        <v>0</v>
      </c>
      <c r="BL313" s="97" t="s">
        <v>167</v>
      </c>
      <c r="BM313" s="97" t="s">
        <v>757</v>
      </c>
    </row>
    <row r="314" spans="2:65" s="231" customFormat="1" ht="29.85" customHeight="1">
      <c r="B314" s="230"/>
      <c r="D314" s="232" t="s">
        <v>72</v>
      </c>
      <c r="E314" s="241" t="s">
        <v>218</v>
      </c>
      <c r="F314" s="241" t="s">
        <v>527</v>
      </c>
      <c r="I314" s="7"/>
      <c r="J314" s="242">
        <f>BK314</f>
        <v>0</v>
      </c>
      <c r="L314" s="230"/>
      <c r="M314" s="235"/>
      <c r="N314" s="236"/>
      <c r="O314" s="236"/>
      <c r="P314" s="237">
        <f>SUM(P315:P321)</f>
        <v>0</v>
      </c>
      <c r="Q314" s="236"/>
      <c r="R314" s="237">
        <f>SUM(R315:R321)</f>
        <v>0.60657000000000005</v>
      </c>
      <c r="S314" s="236"/>
      <c r="T314" s="238">
        <f>SUM(T315:T321)</f>
        <v>0</v>
      </c>
      <c r="AR314" s="232" t="s">
        <v>77</v>
      </c>
      <c r="AT314" s="239" t="s">
        <v>72</v>
      </c>
      <c r="AU314" s="239" t="s">
        <v>77</v>
      </c>
      <c r="AY314" s="232" t="s">
        <v>160</v>
      </c>
      <c r="BK314" s="240">
        <f>SUM(BK315:BK321)</f>
        <v>0</v>
      </c>
    </row>
    <row r="315" spans="2:65" s="118" customFormat="1" ht="38.25" customHeight="1">
      <c r="B315" s="113"/>
      <c r="C315" s="243" t="s">
        <v>499</v>
      </c>
      <c r="D315" s="243" t="s">
        <v>162</v>
      </c>
      <c r="E315" s="244" t="s">
        <v>758</v>
      </c>
      <c r="F315" s="245" t="s">
        <v>759</v>
      </c>
      <c r="G315" s="246" t="s">
        <v>187</v>
      </c>
      <c r="H315" s="247">
        <v>3</v>
      </c>
      <c r="I315" s="8"/>
      <c r="J315" s="248">
        <f>ROUND(I315*H315,2)</f>
        <v>0</v>
      </c>
      <c r="K315" s="245" t="s">
        <v>188</v>
      </c>
      <c r="L315" s="113"/>
      <c r="M315" s="249" t="s">
        <v>5</v>
      </c>
      <c r="N315" s="250" t="s">
        <v>44</v>
      </c>
      <c r="O315" s="114"/>
      <c r="P315" s="251">
        <f>O315*H315</f>
        <v>0</v>
      </c>
      <c r="Q315" s="251">
        <v>0.20219000000000001</v>
      </c>
      <c r="R315" s="251">
        <f>Q315*H315</f>
        <v>0.60657000000000005</v>
      </c>
      <c r="S315" s="251">
        <v>0</v>
      </c>
      <c r="T315" s="252">
        <f>S315*H315</f>
        <v>0</v>
      </c>
      <c r="AR315" s="97" t="s">
        <v>167</v>
      </c>
      <c r="AT315" s="97" t="s">
        <v>162</v>
      </c>
      <c r="AU315" s="97" t="s">
        <v>81</v>
      </c>
      <c r="AY315" s="97" t="s">
        <v>160</v>
      </c>
      <c r="BE315" s="253">
        <f>IF(N315="základní",J315,0)</f>
        <v>0</v>
      </c>
      <c r="BF315" s="253">
        <f>IF(N315="snížená",J315,0)</f>
        <v>0</v>
      </c>
      <c r="BG315" s="253">
        <f>IF(N315="zákl. přenesená",J315,0)</f>
        <v>0</v>
      </c>
      <c r="BH315" s="253">
        <f>IF(N315="sníž. přenesená",J315,0)</f>
        <v>0</v>
      </c>
      <c r="BI315" s="253">
        <f>IF(N315="nulová",J315,0)</f>
        <v>0</v>
      </c>
      <c r="BJ315" s="97" t="s">
        <v>77</v>
      </c>
      <c r="BK315" s="253">
        <f>ROUND(I315*H315,2)</f>
        <v>0</v>
      </c>
      <c r="BL315" s="97" t="s">
        <v>167</v>
      </c>
      <c r="BM315" s="97" t="s">
        <v>760</v>
      </c>
    </row>
    <row r="316" spans="2:65" s="258" customFormat="1">
      <c r="B316" s="257"/>
      <c r="D316" s="254" t="s">
        <v>171</v>
      </c>
      <c r="E316" s="259" t="s">
        <v>5</v>
      </c>
      <c r="F316" s="260" t="s">
        <v>532</v>
      </c>
      <c r="H316" s="259" t="s">
        <v>5</v>
      </c>
      <c r="I316" s="9"/>
      <c r="L316" s="257"/>
      <c r="M316" s="261"/>
      <c r="N316" s="262"/>
      <c r="O316" s="262"/>
      <c r="P316" s="262"/>
      <c r="Q316" s="262"/>
      <c r="R316" s="262"/>
      <c r="S316" s="262"/>
      <c r="T316" s="263"/>
      <c r="AT316" s="259" t="s">
        <v>171</v>
      </c>
      <c r="AU316" s="259" t="s">
        <v>81</v>
      </c>
      <c r="AV316" s="258" t="s">
        <v>77</v>
      </c>
      <c r="AW316" s="258" t="s">
        <v>36</v>
      </c>
      <c r="AX316" s="258" t="s">
        <v>73</v>
      </c>
      <c r="AY316" s="259" t="s">
        <v>160</v>
      </c>
    </row>
    <row r="317" spans="2:65" s="265" customFormat="1">
      <c r="B317" s="264"/>
      <c r="D317" s="254" t="s">
        <v>171</v>
      </c>
      <c r="E317" s="266" t="s">
        <v>5</v>
      </c>
      <c r="F317" s="267" t="s">
        <v>761</v>
      </c>
      <c r="H317" s="268">
        <v>3</v>
      </c>
      <c r="I317" s="10"/>
      <c r="L317" s="264"/>
      <c r="M317" s="269"/>
      <c r="N317" s="270"/>
      <c r="O317" s="270"/>
      <c r="P317" s="270"/>
      <c r="Q317" s="270"/>
      <c r="R317" s="270"/>
      <c r="S317" s="270"/>
      <c r="T317" s="271"/>
      <c r="AT317" s="266" t="s">
        <v>171</v>
      </c>
      <c r="AU317" s="266" t="s">
        <v>81</v>
      </c>
      <c r="AV317" s="265" t="s">
        <v>81</v>
      </c>
      <c r="AW317" s="265" t="s">
        <v>36</v>
      </c>
      <c r="AX317" s="265" t="s">
        <v>77</v>
      </c>
      <c r="AY317" s="266" t="s">
        <v>160</v>
      </c>
    </row>
    <row r="318" spans="2:65" s="118" customFormat="1" ht="51" customHeight="1">
      <c r="B318" s="113"/>
      <c r="C318" s="243" t="s">
        <v>503</v>
      </c>
      <c r="D318" s="243" t="s">
        <v>162</v>
      </c>
      <c r="E318" s="244" t="s">
        <v>548</v>
      </c>
      <c r="F318" s="245" t="s">
        <v>549</v>
      </c>
      <c r="G318" s="246" t="s">
        <v>187</v>
      </c>
      <c r="H318" s="247">
        <v>3</v>
      </c>
      <c r="I318" s="8"/>
      <c r="J318" s="248">
        <f>ROUND(I318*H318,2)</f>
        <v>0</v>
      </c>
      <c r="K318" s="245" t="s">
        <v>188</v>
      </c>
      <c r="L318" s="113"/>
      <c r="M318" s="249" t="s">
        <v>5</v>
      </c>
      <c r="N318" s="250" t="s">
        <v>44</v>
      </c>
      <c r="O318" s="114"/>
      <c r="P318" s="251">
        <f>O318*H318</f>
        <v>0</v>
      </c>
      <c r="Q318" s="251">
        <v>0</v>
      </c>
      <c r="R318" s="251">
        <f>Q318*H318</f>
        <v>0</v>
      </c>
      <c r="S318" s="251">
        <v>0</v>
      </c>
      <c r="T318" s="252">
        <f>S318*H318</f>
        <v>0</v>
      </c>
      <c r="AR318" s="97" t="s">
        <v>167</v>
      </c>
      <c r="AT318" s="97" t="s">
        <v>162</v>
      </c>
      <c r="AU318" s="97" t="s">
        <v>81</v>
      </c>
      <c r="AY318" s="97" t="s">
        <v>160</v>
      </c>
      <c r="BE318" s="253">
        <f>IF(N318="základní",J318,0)</f>
        <v>0</v>
      </c>
      <c r="BF318" s="253">
        <f>IF(N318="snížená",J318,0)</f>
        <v>0</v>
      </c>
      <c r="BG318" s="253">
        <f>IF(N318="zákl. přenesená",J318,0)</f>
        <v>0</v>
      </c>
      <c r="BH318" s="253">
        <f>IF(N318="sníž. přenesená",J318,0)</f>
        <v>0</v>
      </c>
      <c r="BI318" s="253">
        <f>IF(N318="nulová",J318,0)</f>
        <v>0</v>
      </c>
      <c r="BJ318" s="97" t="s">
        <v>77</v>
      </c>
      <c r="BK318" s="253">
        <f>ROUND(I318*H318,2)</f>
        <v>0</v>
      </c>
      <c r="BL318" s="97" t="s">
        <v>167</v>
      </c>
      <c r="BM318" s="97" t="s">
        <v>762</v>
      </c>
    </row>
    <row r="319" spans="2:65" s="118" customFormat="1" ht="51" customHeight="1">
      <c r="B319" s="113"/>
      <c r="C319" s="243" t="s">
        <v>507</v>
      </c>
      <c r="D319" s="243" t="s">
        <v>162</v>
      </c>
      <c r="E319" s="244" t="s">
        <v>763</v>
      </c>
      <c r="F319" s="245" t="s">
        <v>764</v>
      </c>
      <c r="G319" s="246" t="s">
        <v>165</v>
      </c>
      <c r="H319" s="247">
        <v>1.6</v>
      </c>
      <c r="I319" s="8"/>
      <c r="J319" s="248">
        <f>ROUND(I319*H319,2)</f>
        <v>0</v>
      </c>
      <c r="K319" s="245" t="s">
        <v>188</v>
      </c>
      <c r="L319" s="113"/>
      <c r="M319" s="249" t="s">
        <v>5</v>
      </c>
      <c r="N319" s="250" t="s">
        <v>44</v>
      </c>
      <c r="O319" s="114"/>
      <c r="P319" s="251">
        <f>O319*H319</f>
        <v>0</v>
      </c>
      <c r="Q319" s="251">
        <v>0</v>
      </c>
      <c r="R319" s="251">
        <f>Q319*H319</f>
        <v>0</v>
      </c>
      <c r="S319" s="251">
        <v>0</v>
      </c>
      <c r="T319" s="252">
        <f>S319*H319</f>
        <v>0</v>
      </c>
      <c r="AR319" s="97" t="s">
        <v>167</v>
      </c>
      <c r="AT319" s="97" t="s">
        <v>162</v>
      </c>
      <c r="AU319" s="97" t="s">
        <v>81</v>
      </c>
      <c r="AY319" s="97" t="s">
        <v>160</v>
      </c>
      <c r="BE319" s="253">
        <f>IF(N319="základní",J319,0)</f>
        <v>0</v>
      </c>
      <c r="BF319" s="253">
        <f>IF(N319="snížená",J319,0)</f>
        <v>0</v>
      </c>
      <c r="BG319" s="253">
        <f>IF(N319="zákl. přenesená",J319,0)</f>
        <v>0</v>
      </c>
      <c r="BH319" s="253">
        <f>IF(N319="sníž. přenesená",J319,0)</f>
        <v>0</v>
      </c>
      <c r="BI319" s="253">
        <f>IF(N319="nulová",J319,0)</f>
        <v>0</v>
      </c>
      <c r="BJ319" s="97" t="s">
        <v>77</v>
      </c>
      <c r="BK319" s="253">
        <f>ROUND(I319*H319,2)</f>
        <v>0</v>
      </c>
      <c r="BL319" s="97" t="s">
        <v>167</v>
      </c>
      <c r="BM319" s="97" t="s">
        <v>765</v>
      </c>
    </row>
    <row r="320" spans="2:65" s="265" customFormat="1">
      <c r="B320" s="264"/>
      <c r="D320" s="254" t="s">
        <v>171</v>
      </c>
      <c r="E320" s="266" t="s">
        <v>5</v>
      </c>
      <c r="F320" s="267" t="s">
        <v>766</v>
      </c>
      <c r="H320" s="268">
        <v>1.6</v>
      </c>
      <c r="I320" s="10"/>
      <c r="L320" s="264"/>
      <c r="M320" s="269"/>
      <c r="N320" s="270"/>
      <c r="O320" s="270"/>
      <c r="P320" s="270"/>
      <c r="Q320" s="270"/>
      <c r="R320" s="270"/>
      <c r="S320" s="270"/>
      <c r="T320" s="271"/>
      <c r="AT320" s="266" t="s">
        <v>171</v>
      </c>
      <c r="AU320" s="266" t="s">
        <v>81</v>
      </c>
      <c r="AV320" s="265" t="s">
        <v>81</v>
      </c>
      <c r="AW320" s="265" t="s">
        <v>36</v>
      </c>
      <c r="AX320" s="265" t="s">
        <v>77</v>
      </c>
      <c r="AY320" s="266" t="s">
        <v>160</v>
      </c>
    </row>
    <row r="321" spans="2:65" s="118" customFormat="1" ht="38.25" customHeight="1">
      <c r="B321" s="113"/>
      <c r="C321" s="243" t="s">
        <v>511</v>
      </c>
      <c r="D321" s="243" t="s">
        <v>162</v>
      </c>
      <c r="E321" s="244" t="s">
        <v>767</v>
      </c>
      <c r="F321" s="245" t="s">
        <v>768</v>
      </c>
      <c r="G321" s="246" t="s">
        <v>165</v>
      </c>
      <c r="H321" s="247">
        <v>3.75</v>
      </c>
      <c r="I321" s="8"/>
      <c r="J321" s="248">
        <f>ROUND(I321*H321,2)</f>
        <v>0</v>
      </c>
      <c r="K321" s="245" t="s">
        <v>188</v>
      </c>
      <c r="L321" s="113"/>
      <c r="M321" s="249" t="s">
        <v>5</v>
      </c>
      <c r="N321" s="250" t="s">
        <v>44</v>
      </c>
      <c r="O321" s="114"/>
      <c r="P321" s="251">
        <f>O321*H321</f>
        <v>0</v>
      </c>
      <c r="Q321" s="251">
        <v>0</v>
      </c>
      <c r="R321" s="251">
        <f>Q321*H321</f>
        <v>0</v>
      </c>
      <c r="S321" s="251">
        <v>0</v>
      </c>
      <c r="T321" s="252">
        <f>S321*H321</f>
        <v>0</v>
      </c>
      <c r="AR321" s="97" t="s">
        <v>167</v>
      </c>
      <c r="AT321" s="97" t="s">
        <v>162</v>
      </c>
      <c r="AU321" s="97" t="s">
        <v>81</v>
      </c>
      <c r="AY321" s="97" t="s">
        <v>160</v>
      </c>
      <c r="BE321" s="253">
        <f>IF(N321="základní",J321,0)</f>
        <v>0</v>
      </c>
      <c r="BF321" s="253">
        <f>IF(N321="snížená",J321,0)</f>
        <v>0</v>
      </c>
      <c r="BG321" s="253">
        <f>IF(N321="zákl. přenesená",J321,0)</f>
        <v>0</v>
      </c>
      <c r="BH321" s="253">
        <f>IF(N321="sníž. přenesená",J321,0)</f>
        <v>0</v>
      </c>
      <c r="BI321" s="253">
        <f>IF(N321="nulová",J321,0)</f>
        <v>0</v>
      </c>
      <c r="BJ321" s="97" t="s">
        <v>77</v>
      </c>
      <c r="BK321" s="253">
        <f>ROUND(I321*H321,2)</f>
        <v>0</v>
      </c>
      <c r="BL321" s="97" t="s">
        <v>167</v>
      </c>
      <c r="BM321" s="97" t="s">
        <v>769</v>
      </c>
    </row>
    <row r="322" spans="2:65" s="231" customFormat="1" ht="29.85" customHeight="1">
      <c r="B322" s="230"/>
      <c r="D322" s="232" t="s">
        <v>72</v>
      </c>
      <c r="E322" s="241" t="s">
        <v>551</v>
      </c>
      <c r="F322" s="241" t="s">
        <v>552</v>
      </c>
      <c r="I322" s="7"/>
      <c r="J322" s="242">
        <f>BK322</f>
        <v>0</v>
      </c>
      <c r="L322" s="230"/>
      <c r="M322" s="235"/>
      <c r="N322" s="236"/>
      <c r="O322" s="236"/>
      <c r="P322" s="237">
        <f>SUM(P323:P327)</f>
        <v>0</v>
      </c>
      <c r="Q322" s="236"/>
      <c r="R322" s="237">
        <f>SUM(R323:R327)</f>
        <v>0</v>
      </c>
      <c r="S322" s="236"/>
      <c r="T322" s="238">
        <f>SUM(T323:T327)</f>
        <v>0</v>
      </c>
      <c r="AR322" s="232" t="s">
        <v>77</v>
      </c>
      <c r="AT322" s="239" t="s">
        <v>72</v>
      </c>
      <c r="AU322" s="239" t="s">
        <v>77</v>
      </c>
      <c r="AY322" s="232" t="s">
        <v>160</v>
      </c>
      <c r="BK322" s="240">
        <f>SUM(BK323:BK327)</f>
        <v>0</v>
      </c>
    </row>
    <row r="323" spans="2:65" s="118" customFormat="1" ht="16.5" customHeight="1">
      <c r="B323" s="113"/>
      <c r="C323" s="243" t="s">
        <v>515</v>
      </c>
      <c r="D323" s="243" t="s">
        <v>162</v>
      </c>
      <c r="E323" s="244" t="s">
        <v>554</v>
      </c>
      <c r="F323" s="245" t="s">
        <v>555</v>
      </c>
      <c r="G323" s="246" t="s">
        <v>280</v>
      </c>
      <c r="H323" s="247">
        <v>2.653</v>
      </c>
      <c r="I323" s="8"/>
      <c r="J323" s="248">
        <f>ROUND(I323*H323,2)</f>
        <v>0</v>
      </c>
      <c r="K323" s="245" t="s">
        <v>5</v>
      </c>
      <c r="L323" s="113"/>
      <c r="M323" s="249" t="s">
        <v>5</v>
      </c>
      <c r="N323" s="250" t="s">
        <v>44</v>
      </c>
      <c r="O323" s="114"/>
      <c r="P323" s="251">
        <f>O323*H323</f>
        <v>0</v>
      </c>
      <c r="Q323" s="251">
        <v>0</v>
      </c>
      <c r="R323" s="251">
        <f>Q323*H323</f>
        <v>0</v>
      </c>
      <c r="S323" s="251">
        <v>0</v>
      </c>
      <c r="T323" s="252">
        <f>S323*H323</f>
        <v>0</v>
      </c>
      <c r="AR323" s="97" t="s">
        <v>167</v>
      </c>
      <c r="AT323" s="97" t="s">
        <v>162</v>
      </c>
      <c r="AU323" s="97" t="s">
        <v>81</v>
      </c>
      <c r="AY323" s="97" t="s">
        <v>160</v>
      </c>
      <c r="BE323" s="253">
        <f>IF(N323="základní",J323,0)</f>
        <v>0</v>
      </c>
      <c r="BF323" s="253">
        <f>IF(N323="snížená",J323,0)</f>
        <v>0</v>
      </c>
      <c r="BG323" s="253">
        <f>IF(N323="zákl. přenesená",J323,0)</f>
        <v>0</v>
      </c>
      <c r="BH323" s="253">
        <f>IF(N323="sníž. přenesená",J323,0)</f>
        <v>0</v>
      </c>
      <c r="BI323" s="253">
        <f>IF(N323="nulová",J323,0)</f>
        <v>0</v>
      </c>
      <c r="BJ323" s="97" t="s">
        <v>77</v>
      </c>
      <c r="BK323" s="253">
        <f>ROUND(I323*H323,2)</f>
        <v>0</v>
      </c>
      <c r="BL323" s="97" t="s">
        <v>167</v>
      </c>
      <c r="BM323" s="97" t="s">
        <v>770</v>
      </c>
    </row>
    <row r="324" spans="2:65" s="258" customFormat="1">
      <c r="B324" s="257"/>
      <c r="D324" s="254" t="s">
        <v>171</v>
      </c>
      <c r="E324" s="259" t="s">
        <v>5</v>
      </c>
      <c r="F324" s="260" t="s">
        <v>557</v>
      </c>
      <c r="H324" s="259" t="s">
        <v>5</v>
      </c>
      <c r="I324" s="9"/>
      <c r="L324" s="257"/>
      <c r="M324" s="261"/>
      <c r="N324" s="262"/>
      <c r="O324" s="262"/>
      <c r="P324" s="262"/>
      <c r="Q324" s="262"/>
      <c r="R324" s="262"/>
      <c r="S324" s="262"/>
      <c r="T324" s="263"/>
      <c r="AT324" s="259" t="s">
        <v>171</v>
      </c>
      <c r="AU324" s="259" t="s">
        <v>81</v>
      </c>
      <c r="AV324" s="258" t="s">
        <v>77</v>
      </c>
      <c r="AW324" s="258" t="s">
        <v>36</v>
      </c>
      <c r="AX324" s="258" t="s">
        <v>73</v>
      </c>
      <c r="AY324" s="259" t="s">
        <v>160</v>
      </c>
    </row>
    <row r="325" spans="2:65" s="258" customFormat="1">
      <c r="B325" s="257"/>
      <c r="D325" s="254" t="s">
        <v>171</v>
      </c>
      <c r="E325" s="259" t="s">
        <v>5</v>
      </c>
      <c r="F325" s="260" t="s">
        <v>267</v>
      </c>
      <c r="H325" s="259" t="s">
        <v>5</v>
      </c>
      <c r="I325" s="9"/>
      <c r="L325" s="257"/>
      <c r="M325" s="261"/>
      <c r="N325" s="262"/>
      <c r="O325" s="262"/>
      <c r="P325" s="262"/>
      <c r="Q325" s="262"/>
      <c r="R325" s="262"/>
      <c r="S325" s="262"/>
      <c r="T325" s="263"/>
      <c r="AT325" s="259" t="s">
        <v>171</v>
      </c>
      <c r="AU325" s="259" t="s">
        <v>81</v>
      </c>
      <c r="AV325" s="258" t="s">
        <v>77</v>
      </c>
      <c r="AW325" s="258" t="s">
        <v>36</v>
      </c>
      <c r="AX325" s="258" t="s">
        <v>73</v>
      </c>
      <c r="AY325" s="259" t="s">
        <v>160</v>
      </c>
    </row>
    <row r="326" spans="2:65" s="265" customFormat="1">
      <c r="B326" s="264"/>
      <c r="D326" s="254" t="s">
        <v>171</v>
      </c>
      <c r="E326" s="266" t="s">
        <v>5</v>
      </c>
      <c r="F326" s="267" t="s">
        <v>771</v>
      </c>
      <c r="H326" s="268">
        <v>2.653</v>
      </c>
      <c r="I326" s="10"/>
      <c r="L326" s="264"/>
      <c r="M326" s="269"/>
      <c r="N326" s="270"/>
      <c r="O326" s="270"/>
      <c r="P326" s="270"/>
      <c r="Q326" s="270"/>
      <c r="R326" s="270"/>
      <c r="S326" s="270"/>
      <c r="T326" s="271"/>
      <c r="AT326" s="266" t="s">
        <v>171</v>
      </c>
      <c r="AU326" s="266" t="s">
        <v>81</v>
      </c>
      <c r="AV326" s="265" t="s">
        <v>81</v>
      </c>
      <c r="AW326" s="265" t="s">
        <v>36</v>
      </c>
      <c r="AX326" s="265" t="s">
        <v>73</v>
      </c>
      <c r="AY326" s="266" t="s">
        <v>160</v>
      </c>
    </row>
    <row r="327" spans="2:65" s="273" customFormat="1">
      <c r="B327" s="272"/>
      <c r="D327" s="254" t="s">
        <v>171</v>
      </c>
      <c r="E327" s="274" t="s">
        <v>5</v>
      </c>
      <c r="F327" s="275" t="s">
        <v>176</v>
      </c>
      <c r="H327" s="276">
        <v>2.653</v>
      </c>
      <c r="I327" s="11"/>
      <c r="L327" s="272"/>
      <c r="M327" s="277"/>
      <c r="N327" s="278"/>
      <c r="O327" s="278"/>
      <c r="P327" s="278"/>
      <c r="Q327" s="278"/>
      <c r="R327" s="278"/>
      <c r="S327" s="278"/>
      <c r="T327" s="279"/>
      <c r="AT327" s="274" t="s">
        <v>171</v>
      </c>
      <c r="AU327" s="274" t="s">
        <v>81</v>
      </c>
      <c r="AV327" s="273" t="s">
        <v>167</v>
      </c>
      <c r="AW327" s="273" t="s">
        <v>36</v>
      </c>
      <c r="AX327" s="273" t="s">
        <v>77</v>
      </c>
      <c r="AY327" s="274" t="s">
        <v>160</v>
      </c>
    </row>
    <row r="328" spans="2:65" s="231" customFormat="1" ht="29.85" customHeight="1">
      <c r="B328" s="230"/>
      <c r="D328" s="232" t="s">
        <v>72</v>
      </c>
      <c r="E328" s="241" t="s">
        <v>560</v>
      </c>
      <c r="F328" s="241" t="s">
        <v>561</v>
      </c>
      <c r="I328" s="7"/>
      <c r="J328" s="242">
        <f>BK328</f>
        <v>0</v>
      </c>
      <c r="L328" s="230"/>
      <c r="M328" s="235"/>
      <c r="N328" s="236"/>
      <c r="O328" s="236"/>
      <c r="P328" s="237">
        <f>P329</f>
        <v>0</v>
      </c>
      <c r="Q328" s="236"/>
      <c r="R328" s="237">
        <f>R329</f>
        <v>0</v>
      </c>
      <c r="S328" s="236"/>
      <c r="T328" s="238">
        <f>T329</f>
        <v>0</v>
      </c>
      <c r="AR328" s="232" t="s">
        <v>77</v>
      </c>
      <c r="AT328" s="239" t="s">
        <v>72</v>
      </c>
      <c r="AU328" s="239" t="s">
        <v>77</v>
      </c>
      <c r="AY328" s="232" t="s">
        <v>160</v>
      </c>
      <c r="BK328" s="240">
        <f>BK329</f>
        <v>0</v>
      </c>
    </row>
    <row r="329" spans="2:65" s="118" customFormat="1" ht="25.5" customHeight="1">
      <c r="B329" s="113"/>
      <c r="C329" s="243" t="s">
        <v>519</v>
      </c>
      <c r="D329" s="243" t="s">
        <v>162</v>
      </c>
      <c r="E329" s="244" t="s">
        <v>563</v>
      </c>
      <c r="F329" s="245" t="s">
        <v>564</v>
      </c>
      <c r="G329" s="246" t="s">
        <v>280</v>
      </c>
      <c r="H329" s="247">
        <v>11.553000000000001</v>
      </c>
      <c r="I329" s="8"/>
      <c r="J329" s="248">
        <f>ROUND(I329*H329,2)</f>
        <v>0</v>
      </c>
      <c r="K329" s="245" t="s">
        <v>188</v>
      </c>
      <c r="L329" s="113"/>
      <c r="M329" s="249" t="s">
        <v>5</v>
      </c>
      <c r="N329" s="250" t="s">
        <v>44</v>
      </c>
      <c r="O329" s="114"/>
      <c r="P329" s="251">
        <f>O329*H329</f>
        <v>0</v>
      </c>
      <c r="Q329" s="251">
        <v>0</v>
      </c>
      <c r="R329" s="251">
        <f>Q329*H329</f>
        <v>0</v>
      </c>
      <c r="S329" s="251">
        <v>0</v>
      </c>
      <c r="T329" s="252">
        <f>S329*H329</f>
        <v>0</v>
      </c>
      <c r="AR329" s="97" t="s">
        <v>167</v>
      </c>
      <c r="AT329" s="97" t="s">
        <v>162</v>
      </c>
      <c r="AU329" s="97" t="s">
        <v>81</v>
      </c>
      <c r="AY329" s="97" t="s">
        <v>160</v>
      </c>
      <c r="BE329" s="253">
        <f>IF(N329="základní",J329,0)</f>
        <v>0</v>
      </c>
      <c r="BF329" s="253">
        <f>IF(N329="snížená",J329,0)</f>
        <v>0</v>
      </c>
      <c r="BG329" s="253">
        <f>IF(N329="zákl. přenesená",J329,0)</f>
        <v>0</v>
      </c>
      <c r="BH329" s="253">
        <f>IF(N329="sníž. přenesená",J329,0)</f>
        <v>0</v>
      </c>
      <c r="BI329" s="253">
        <f>IF(N329="nulová",J329,0)</f>
        <v>0</v>
      </c>
      <c r="BJ329" s="97" t="s">
        <v>77</v>
      </c>
      <c r="BK329" s="253">
        <f>ROUND(I329*H329,2)</f>
        <v>0</v>
      </c>
      <c r="BL329" s="97" t="s">
        <v>167</v>
      </c>
      <c r="BM329" s="97" t="s">
        <v>772</v>
      </c>
    </row>
    <row r="330" spans="2:65" s="231" customFormat="1" ht="37.35" customHeight="1">
      <c r="B330" s="230"/>
      <c r="D330" s="232" t="s">
        <v>72</v>
      </c>
      <c r="E330" s="233" t="s">
        <v>773</v>
      </c>
      <c r="F330" s="233" t="s">
        <v>774</v>
      </c>
      <c r="I330" s="7"/>
      <c r="J330" s="234">
        <f>BK330</f>
        <v>0</v>
      </c>
      <c r="L330" s="230"/>
      <c r="M330" s="235"/>
      <c r="N330" s="236"/>
      <c r="O330" s="236"/>
      <c r="P330" s="237">
        <f>SUM(P331:P339)</f>
        <v>0</v>
      </c>
      <c r="Q330" s="236"/>
      <c r="R330" s="237">
        <f>SUM(R331:R339)</f>
        <v>0</v>
      </c>
      <c r="S330" s="236"/>
      <c r="T330" s="238">
        <f>SUM(T331:T339)</f>
        <v>0</v>
      </c>
      <c r="AR330" s="232" t="s">
        <v>167</v>
      </c>
      <c r="AT330" s="239" t="s">
        <v>72</v>
      </c>
      <c r="AU330" s="239" t="s">
        <v>73</v>
      </c>
      <c r="AY330" s="232" t="s">
        <v>160</v>
      </c>
      <c r="BK330" s="240">
        <f>SUM(BK331:BK339)</f>
        <v>0</v>
      </c>
    </row>
    <row r="331" spans="2:65" s="118" customFormat="1" ht="16.5" customHeight="1">
      <c r="B331" s="113"/>
      <c r="C331" s="243" t="s">
        <v>523</v>
      </c>
      <c r="D331" s="243" t="s">
        <v>162</v>
      </c>
      <c r="E331" s="244" t="s">
        <v>775</v>
      </c>
      <c r="F331" s="245" t="s">
        <v>776</v>
      </c>
      <c r="G331" s="246" t="s">
        <v>777</v>
      </c>
      <c r="H331" s="247">
        <v>10</v>
      </c>
      <c r="I331" s="8"/>
      <c r="J331" s="248">
        <f>ROUND(I331*H331,2)</f>
        <v>0</v>
      </c>
      <c r="K331" s="245" t="s">
        <v>5</v>
      </c>
      <c r="L331" s="113"/>
      <c r="M331" s="249" t="s">
        <v>5</v>
      </c>
      <c r="N331" s="250" t="s">
        <v>44</v>
      </c>
      <c r="O331" s="114"/>
      <c r="P331" s="251">
        <f>O331*H331</f>
        <v>0</v>
      </c>
      <c r="Q331" s="251">
        <v>0</v>
      </c>
      <c r="R331" s="251">
        <f>Q331*H331</f>
        <v>0</v>
      </c>
      <c r="S331" s="251">
        <v>0</v>
      </c>
      <c r="T331" s="252">
        <f>S331*H331</f>
        <v>0</v>
      </c>
      <c r="AR331" s="97" t="s">
        <v>262</v>
      </c>
      <c r="AT331" s="97" t="s">
        <v>162</v>
      </c>
      <c r="AU331" s="97" t="s">
        <v>77</v>
      </c>
      <c r="AY331" s="97" t="s">
        <v>160</v>
      </c>
      <c r="BE331" s="253">
        <f>IF(N331="základní",J331,0)</f>
        <v>0</v>
      </c>
      <c r="BF331" s="253">
        <f>IF(N331="snížená",J331,0)</f>
        <v>0</v>
      </c>
      <c r="BG331" s="253">
        <f>IF(N331="zákl. přenesená",J331,0)</f>
        <v>0</v>
      </c>
      <c r="BH331" s="253">
        <f>IF(N331="sníž. přenesená",J331,0)</f>
        <v>0</v>
      </c>
      <c r="BI331" s="253">
        <f>IF(N331="nulová",J331,0)</f>
        <v>0</v>
      </c>
      <c r="BJ331" s="97" t="s">
        <v>77</v>
      </c>
      <c r="BK331" s="253">
        <f>ROUND(I331*H331,2)</f>
        <v>0</v>
      </c>
      <c r="BL331" s="97" t="s">
        <v>262</v>
      </c>
      <c r="BM331" s="97" t="s">
        <v>778</v>
      </c>
    </row>
    <row r="332" spans="2:65" s="118" customFormat="1" ht="16.5" customHeight="1">
      <c r="B332" s="113"/>
      <c r="C332" s="243" t="s">
        <v>528</v>
      </c>
      <c r="D332" s="243" t="s">
        <v>162</v>
      </c>
      <c r="E332" s="244" t="s">
        <v>779</v>
      </c>
      <c r="F332" s="245" t="s">
        <v>780</v>
      </c>
      <c r="G332" s="246" t="s">
        <v>781</v>
      </c>
      <c r="H332" s="247">
        <v>4</v>
      </c>
      <c r="I332" s="8"/>
      <c r="J332" s="248">
        <f>ROUND(I332*H332,2)</f>
        <v>0</v>
      </c>
      <c r="K332" s="245" t="s">
        <v>5</v>
      </c>
      <c r="L332" s="113"/>
      <c r="M332" s="249" t="s">
        <v>5</v>
      </c>
      <c r="N332" s="250" t="s">
        <v>44</v>
      </c>
      <c r="O332" s="114"/>
      <c r="P332" s="251">
        <f>O332*H332</f>
        <v>0</v>
      </c>
      <c r="Q332" s="251">
        <v>0</v>
      </c>
      <c r="R332" s="251">
        <f>Q332*H332</f>
        <v>0</v>
      </c>
      <c r="S332" s="251">
        <v>0</v>
      </c>
      <c r="T332" s="252">
        <f>S332*H332</f>
        <v>0</v>
      </c>
      <c r="AR332" s="97" t="s">
        <v>262</v>
      </c>
      <c r="AT332" s="97" t="s">
        <v>162</v>
      </c>
      <c r="AU332" s="97" t="s">
        <v>77</v>
      </c>
      <c r="AY332" s="97" t="s">
        <v>160</v>
      </c>
      <c r="BE332" s="253">
        <f>IF(N332="základní",J332,0)</f>
        <v>0</v>
      </c>
      <c r="BF332" s="253">
        <f>IF(N332="snížená",J332,0)</f>
        <v>0</v>
      </c>
      <c r="BG332" s="253">
        <f>IF(N332="zákl. přenesená",J332,0)</f>
        <v>0</v>
      </c>
      <c r="BH332" s="253">
        <f>IF(N332="sníž. přenesená",J332,0)</f>
        <v>0</v>
      </c>
      <c r="BI332" s="253">
        <f>IF(N332="nulová",J332,0)</f>
        <v>0</v>
      </c>
      <c r="BJ332" s="97" t="s">
        <v>77</v>
      </c>
      <c r="BK332" s="253">
        <f>ROUND(I332*H332,2)</f>
        <v>0</v>
      </c>
      <c r="BL332" s="97" t="s">
        <v>262</v>
      </c>
      <c r="BM332" s="97" t="s">
        <v>782</v>
      </c>
    </row>
    <row r="333" spans="2:65" s="258" customFormat="1">
      <c r="B333" s="257"/>
      <c r="D333" s="254" t="s">
        <v>171</v>
      </c>
      <c r="E333" s="259" t="s">
        <v>5</v>
      </c>
      <c r="F333" s="260" t="s">
        <v>783</v>
      </c>
      <c r="H333" s="259" t="s">
        <v>5</v>
      </c>
      <c r="I333" s="9"/>
      <c r="L333" s="257"/>
      <c r="M333" s="261"/>
      <c r="N333" s="262"/>
      <c r="O333" s="262"/>
      <c r="P333" s="262"/>
      <c r="Q333" s="262"/>
      <c r="R333" s="262"/>
      <c r="S333" s="262"/>
      <c r="T333" s="263"/>
      <c r="AT333" s="259" t="s">
        <v>171</v>
      </c>
      <c r="AU333" s="259" t="s">
        <v>77</v>
      </c>
      <c r="AV333" s="258" t="s">
        <v>77</v>
      </c>
      <c r="AW333" s="258" t="s">
        <v>36</v>
      </c>
      <c r="AX333" s="258" t="s">
        <v>73</v>
      </c>
      <c r="AY333" s="259" t="s">
        <v>160</v>
      </c>
    </row>
    <row r="334" spans="2:65" s="258" customFormat="1">
      <c r="B334" s="257"/>
      <c r="D334" s="254" t="s">
        <v>171</v>
      </c>
      <c r="E334" s="259" t="s">
        <v>5</v>
      </c>
      <c r="F334" s="260" t="s">
        <v>784</v>
      </c>
      <c r="H334" s="259" t="s">
        <v>5</v>
      </c>
      <c r="I334" s="9"/>
      <c r="L334" s="257"/>
      <c r="M334" s="261"/>
      <c r="N334" s="262"/>
      <c r="O334" s="262"/>
      <c r="P334" s="262"/>
      <c r="Q334" s="262"/>
      <c r="R334" s="262"/>
      <c r="S334" s="262"/>
      <c r="T334" s="263"/>
      <c r="AT334" s="259" t="s">
        <v>171</v>
      </c>
      <c r="AU334" s="259" t="s">
        <v>77</v>
      </c>
      <c r="AV334" s="258" t="s">
        <v>77</v>
      </c>
      <c r="AW334" s="258" t="s">
        <v>36</v>
      </c>
      <c r="AX334" s="258" t="s">
        <v>73</v>
      </c>
      <c r="AY334" s="259" t="s">
        <v>160</v>
      </c>
    </row>
    <row r="335" spans="2:65" s="265" customFormat="1">
      <c r="B335" s="264"/>
      <c r="D335" s="254" t="s">
        <v>171</v>
      </c>
      <c r="E335" s="266" t="s">
        <v>5</v>
      </c>
      <c r="F335" s="267" t="s">
        <v>167</v>
      </c>
      <c r="H335" s="268">
        <v>4</v>
      </c>
      <c r="I335" s="10"/>
      <c r="L335" s="264"/>
      <c r="M335" s="269"/>
      <c r="N335" s="270"/>
      <c r="O335" s="270"/>
      <c r="P335" s="270"/>
      <c r="Q335" s="270"/>
      <c r="R335" s="270"/>
      <c r="S335" s="270"/>
      <c r="T335" s="271"/>
      <c r="AT335" s="266" t="s">
        <v>171</v>
      </c>
      <c r="AU335" s="266" t="s">
        <v>77</v>
      </c>
      <c r="AV335" s="265" t="s">
        <v>81</v>
      </c>
      <c r="AW335" s="265" t="s">
        <v>36</v>
      </c>
      <c r="AX335" s="265" t="s">
        <v>77</v>
      </c>
      <c r="AY335" s="266" t="s">
        <v>160</v>
      </c>
    </row>
    <row r="336" spans="2:65" s="118" customFormat="1" ht="25.5" customHeight="1">
      <c r="B336" s="113"/>
      <c r="C336" s="243" t="s">
        <v>533</v>
      </c>
      <c r="D336" s="243" t="s">
        <v>162</v>
      </c>
      <c r="E336" s="244" t="s">
        <v>785</v>
      </c>
      <c r="F336" s="245" t="s">
        <v>786</v>
      </c>
      <c r="G336" s="246" t="s">
        <v>781</v>
      </c>
      <c r="H336" s="247">
        <v>4</v>
      </c>
      <c r="I336" s="8"/>
      <c r="J336" s="248">
        <f>ROUND(I336*H336,2)</f>
        <v>0</v>
      </c>
      <c r="K336" s="245" t="s">
        <v>5</v>
      </c>
      <c r="L336" s="113"/>
      <c r="M336" s="249" t="s">
        <v>5</v>
      </c>
      <c r="N336" s="250" t="s">
        <v>44</v>
      </c>
      <c r="O336" s="114"/>
      <c r="P336" s="251">
        <f>O336*H336</f>
        <v>0</v>
      </c>
      <c r="Q336" s="251">
        <v>0</v>
      </c>
      <c r="R336" s="251">
        <f>Q336*H336</f>
        <v>0</v>
      </c>
      <c r="S336" s="251">
        <v>0</v>
      </c>
      <c r="T336" s="252">
        <f>S336*H336</f>
        <v>0</v>
      </c>
      <c r="AR336" s="97" t="s">
        <v>262</v>
      </c>
      <c r="AT336" s="97" t="s">
        <v>162</v>
      </c>
      <c r="AU336" s="97" t="s">
        <v>77</v>
      </c>
      <c r="AY336" s="97" t="s">
        <v>160</v>
      </c>
      <c r="BE336" s="253">
        <f>IF(N336="základní",J336,0)</f>
        <v>0</v>
      </c>
      <c r="BF336" s="253">
        <f>IF(N336="snížená",J336,0)</f>
        <v>0</v>
      </c>
      <c r="BG336" s="253">
        <f>IF(N336="zákl. přenesená",J336,0)</f>
        <v>0</v>
      </c>
      <c r="BH336" s="253">
        <f>IF(N336="sníž. přenesená",J336,0)</f>
        <v>0</v>
      </c>
      <c r="BI336" s="253">
        <f>IF(N336="nulová",J336,0)</f>
        <v>0</v>
      </c>
      <c r="BJ336" s="97" t="s">
        <v>77</v>
      </c>
      <c r="BK336" s="253">
        <f>ROUND(I336*H336,2)</f>
        <v>0</v>
      </c>
      <c r="BL336" s="97" t="s">
        <v>262</v>
      </c>
      <c r="BM336" s="97" t="s">
        <v>787</v>
      </c>
    </row>
    <row r="337" spans="2:51" s="258" customFormat="1">
      <c r="B337" s="257"/>
      <c r="D337" s="254" t="s">
        <v>171</v>
      </c>
      <c r="E337" s="259" t="s">
        <v>5</v>
      </c>
      <c r="F337" s="260" t="s">
        <v>783</v>
      </c>
      <c r="H337" s="259" t="s">
        <v>5</v>
      </c>
      <c r="L337" s="257"/>
      <c r="M337" s="261"/>
      <c r="N337" s="262"/>
      <c r="O337" s="262"/>
      <c r="P337" s="262"/>
      <c r="Q337" s="262"/>
      <c r="R337" s="262"/>
      <c r="S337" s="262"/>
      <c r="T337" s="263"/>
      <c r="AT337" s="259" t="s">
        <v>171</v>
      </c>
      <c r="AU337" s="259" t="s">
        <v>77</v>
      </c>
      <c r="AV337" s="258" t="s">
        <v>77</v>
      </c>
      <c r="AW337" s="258" t="s">
        <v>36</v>
      </c>
      <c r="AX337" s="258" t="s">
        <v>73</v>
      </c>
      <c r="AY337" s="259" t="s">
        <v>160</v>
      </c>
    </row>
    <row r="338" spans="2:51" s="258" customFormat="1">
      <c r="B338" s="257"/>
      <c r="D338" s="254" t="s">
        <v>171</v>
      </c>
      <c r="E338" s="259" t="s">
        <v>5</v>
      </c>
      <c r="F338" s="260" t="s">
        <v>788</v>
      </c>
      <c r="H338" s="259" t="s">
        <v>5</v>
      </c>
      <c r="L338" s="257"/>
      <c r="M338" s="261"/>
      <c r="N338" s="262"/>
      <c r="O338" s="262"/>
      <c r="P338" s="262"/>
      <c r="Q338" s="262"/>
      <c r="R338" s="262"/>
      <c r="S338" s="262"/>
      <c r="T338" s="263"/>
      <c r="AT338" s="259" t="s">
        <v>171</v>
      </c>
      <c r="AU338" s="259" t="s">
        <v>77</v>
      </c>
      <c r="AV338" s="258" t="s">
        <v>77</v>
      </c>
      <c r="AW338" s="258" t="s">
        <v>36</v>
      </c>
      <c r="AX338" s="258" t="s">
        <v>73</v>
      </c>
      <c r="AY338" s="259" t="s">
        <v>160</v>
      </c>
    </row>
    <row r="339" spans="2:51" s="265" customFormat="1">
      <c r="B339" s="264"/>
      <c r="D339" s="254" t="s">
        <v>171</v>
      </c>
      <c r="E339" s="266" t="s">
        <v>5</v>
      </c>
      <c r="F339" s="267" t="s">
        <v>167</v>
      </c>
      <c r="H339" s="268">
        <v>4</v>
      </c>
      <c r="L339" s="264"/>
      <c r="M339" s="301"/>
      <c r="N339" s="302"/>
      <c r="O339" s="302"/>
      <c r="P339" s="302"/>
      <c r="Q339" s="302"/>
      <c r="R339" s="302"/>
      <c r="S339" s="302"/>
      <c r="T339" s="303"/>
      <c r="AT339" s="266" t="s">
        <v>171</v>
      </c>
      <c r="AU339" s="266" t="s">
        <v>77</v>
      </c>
      <c r="AV339" s="265" t="s">
        <v>81</v>
      </c>
      <c r="AW339" s="265" t="s">
        <v>36</v>
      </c>
      <c r="AX339" s="265" t="s">
        <v>77</v>
      </c>
      <c r="AY339" s="266" t="s">
        <v>160</v>
      </c>
    </row>
    <row r="340" spans="2:51" s="118" customFormat="1" ht="6.95" customHeight="1">
      <c r="B340" s="129"/>
      <c r="C340" s="130"/>
      <c r="D340" s="130"/>
      <c r="E340" s="130"/>
      <c r="F340" s="130"/>
      <c r="G340" s="130"/>
      <c r="H340" s="130"/>
      <c r="I340" s="130"/>
      <c r="J340" s="130"/>
      <c r="K340" s="130"/>
      <c r="L340" s="113"/>
    </row>
  </sheetData>
  <sheetProtection algorithmName="SHA-512" hashValue="kuAj3nEzt+23qfeyVHvvR/vP5C4xjwMA+UYn2MyrUqy6M3wEgMMfowy2Tenmu7yO8+GA2vpzDMvGu0/Y9ZiqCg==" saltValue="hdZYUfnBCyQJDUB82LhWVA==" spinCount="100000" sheet="1" objects="1" scenarios="1"/>
  <autoFilter ref="C92:K339"/>
  <mergeCells count="13">
    <mergeCell ref="E85:H85"/>
    <mergeCell ref="G1:H1"/>
    <mergeCell ref="L2:V2"/>
    <mergeCell ref="E49:H49"/>
    <mergeCell ref="E51:H51"/>
    <mergeCell ref="J55:J56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8"/>
  <sheetViews>
    <sheetView showGridLines="0" workbookViewId="0">
      <pane ySplit="1" topLeftCell="A2" activePane="bottomLeft" state="frozen"/>
      <selection pane="bottomLeft" activeCell="F23" sqref="F23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92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ht="15">
      <c r="B8" s="101"/>
      <c r="C8" s="102"/>
      <c r="D8" s="109" t="s">
        <v>125</v>
      </c>
      <c r="E8" s="102"/>
      <c r="F8" s="102"/>
      <c r="G8" s="102"/>
      <c r="H8" s="102"/>
      <c r="I8" s="102"/>
      <c r="J8" s="102"/>
      <c r="K8" s="104"/>
    </row>
    <row r="9" spans="1:70" s="118" customFormat="1" ht="16.5" customHeight="1">
      <c r="B9" s="113"/>
      <c r="C9" s="114"/>
      <c r="D9" s="114"/>
      <c r="E9" s="354" t="s">
        <v>126</v>
      </c>
      <c r="F9" s="355"/>
      <c r="G9" s="355"/>
      <c r="H9" s="355"/>
      <c r="I9" s="114"/>
      <c r="J9" s="114"/>
      <c r="K9" s="117"/>
    </row>
    <row r="10" spans="1:70" s="118" customFormat="1" ht="15">
      <c r="B10" s="113"/>
      <c r="C10" s="114"/>
      <c r="D10" s="109" t="s">
        <v>127</v>
      </c>
      <c r="E10" s="114"/>
      <c r="F10" s="114"/>
      <c r="G10" s="114"/>
      <c r="H10" s="114"/>
      <c r="I10" s="114"/>
      <c r="J10" s="114"/>
      <c r="K10" s="117"/>
    </row>
    <row r="11" spans="1:70" s="118" customFormat="1" ht="36.950000000000003" customHeight="1">
      <c r="B11" s="113"/>
      <c r="C11" s="114"/>
      <c r="D11" s="114"/>
      <c r="E11" s="356" t="s">
        <v>789</v>
      </c>
      <c r="F11" s="355"/>
      <c r="G11" s="355"/>
      <c r="H11" s="355"/>
      <c r="I11" s="114"/>
      <c r="J11" s="114"/>
      <c r="K11" s="117"/>
    </row>
    <row r="12" spans="1:70" s="118" customFormat="1">
      <c r="B12" s="113"/>
      <c r="C12" s="114"/>
      <c r="D12" s="114"/>
      <c r="E12" s="114"/>
      <c r="F12" s="114"/>
      <c r="G12" s="114"/>
      <c r="H12" s="114"/>
      <c r="I12" s="114"/>
      <c r="J12" s="114"/>
      <c r="K12" s="117"/>
    </row>
    <row r="13" spans="1:70" s="118" customFormat="1" ht="14.45" customHeight="1">
      <c r="B13" s="113"/>
      <c r="C13" s="114"/>
      <c r="D13" s="109" t="s">
        <v>20</v>
      </c>
      <c r="E13" s="114"/>
      <c r="F13" s="110" t="s">
        <v>21</v>
      </c>
      <c r="G13" s="114"/>
      <c r="H13" s="114"/>
      <c r="I13" s="109" t="s">
        <v>22</v>
      </c>
      <c r="J13" s="110" t="s">
        <v>5</v>
      </c>
      <c r="K13" s="117"/>
    </row>
    <row r="14" spans="1:70" s="118" customFormat="1" ht="14.45" customHeight="1">
      <c r="B14" s="113"/>
      <c r="C14" s="114"/>
      <c r="D14" s="109" t="s">
        <v>24</v>
      </c>
      <c r="E14" s="114"/>
      <c r="F14" s="110" t="s">
        <v>25</v>
      </c>
      <c r="G14" s="114"/>
      <c r="H14" s="114"/>
      <c r="I14" s="109" t="s">
        <v>26</v>
      </c>
      <c r="J14" s="184" t="str">
        <f>'Rekapitulace stavby'!AN8</f>
        <v>28. 12. 2018</v>
      </c>
      <c r="K14" s="117"/>
    </row>
    <row r="15" spans="1:70" s="118" customFormat="1" ht="10.9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7"/>
    </row>
    <row r="16" spans="1:70" s="118" customFormat="1" ht="14.45" customHeight="1">
      <c r="B16" s="113"/>
      <c r="C16" s="114"/>
      <c r="D16" s="109" t="s">
        <v>28</v>
      </c>
      <c r="E16" s="114"/>
      <c r="F16" s="114"/>
      <c r="G16" s="114"/>
      <c r="H16" s="114"/>
      <c r="I16" s="109" t="s">
        <v>29</v>
      </c>
      <c r="J16" s="110" t="s">
        <v>5</v>
      </c>
      <c r="K16" s="117"/>
    </row>
    <row r="17" spans="2:11" s="118" customFormat="1" ht="18" customHeight="1">
      <c r="B17" s="113"/>
      <c r="C17" s="114"/>
      <c r="D17" s="114"/>
      <c r="E17" s="110" t="s">
        <v>30</v>
      </c>
      <c r="F17" s="114"/>
      <c r="G17" s="114"/>
      <c r="H17" s="114"/>
      <c r="I17" s="109" t="s">
        <v>31</v>
      </c>
      <c r="J17" s="110" t="s">
        <v>5</v>
      </c>
      <c r="K17" s="117"/>
    </row>
    <row r="18" spans="2:11" s="118" customFormat="1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7"/>
    </row>
    <row r="19" spans="2:11" s="118" customFormat="1" ht="14.45" customHeight="1">
      <c r="B19" s="113"/>
      <c r="C19" s="114"/>
      <c r="D19" s="109" t="s">
        <v>32</v>
      </c>
      <c r="E19" s="114"/>
      <c r="F19" s="114"/>
      <c r="G19" s="114"/>
      <c r="H19" s="114"/>
      <c r="I19" s="109" t="s">
        <v>29</v>
      </c>
      <c r="J19" s="110" t="str">
        <f>IF('Rekapitulace stavby'!AN13="Vyplň údaj","",IF('Rekapitulace stavby'!AN13="","",'Rekapitulace stavby'!AN13))</f>
        <v/>
      </c>
      <c r="K19" s="117"/>
    </row>
    <row r="20" spans="2:11" s="118" customFormat="1" ht="18" customHeight="1">
      <c r="B20" s="113"/>
      <c r="C20" s="114"/>
      <c r="D20" s="114"/>
      <c r="E20" s="110" t="str">
        <f>IF('Rekapitulace stavby'!E14="Vyplň údaj","",IF('Rekapitulace stavby'!E14="","",'Rekapitulace stavby'!E14))</f>
        <v/>
      </c>
      <c r="F20" s="114"/>
      <c r="G20" s="114"/>
      <c r="H20" s="114"/>
      <c r="I20" s="109" t="s">
        <v>31</v>
      </c>
      <c r="J20" s="110" t="str">
        <f>IF('Rekapitulace stavby'!AN14="Vyplň údaj","",IF('Rekapitulace stavby'!AN14="","",'Rekapitulace stavby'!AN14))</f>
        <v/>
      </c>
      <c r="K20" s="117"/>
    </row>
    <row r="21" spans="2:11" s="118" customFormat="1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7"/>
    </row>
    <row r="22" spans="2:11" s="118" customFormat="1" ht="14.45" customHeight="1">
      <c r="B22" s="113"/>
      <c r="C22" s="114"/>
      <c r="D22" s="109" t="s">
        <v>34</v>
      </c>
      <c r="E22" s="114"/>
      <c r="F22" s="114"/>
      <c r="G22" s="114"/>
      <c r="H22" s="114"/>
      <c r="I22" s="109" t="s">
        <v>29</v>
      </c>
      <c r="J22" s="110" t="s">
        <v>5</v>
      </c>
      <c r="K22" s="117"/>
    </row>
    <row r="23" spans="2:11" s="118" customFormat="1" ht="18" customHeight="1">
      <c r="B23" s="113"/>
      <c r="C23" s="114"/>
      <c r="D23" s="114"/>
      <c r="E23" s="110" t="s">
        <v>35</v>
      </c>
      <c r="F23" s="114"/>
      <c r="G23" s="114"/>
      <c r="H23" s="114"/>
      <c r="I23" s="109" t="s">
        <v>31</v>
      </c>
      <c r="J23" s="110" t="s">
        <v>5</v>
      </c>
      <c r="K23" s="117"/>
    </row>
    <row r="24" spans="2:1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7"/>
    </row>
    <row r="25" spans="2:11" s="118" customFormat="1" ht="14.45" customHeight="1">
      <c r="B25" s="113"/>
      <c r="C25" s="114"/>
      <c r="D25" s="109" t="s">
        <v>37</v>
      </c>
      <c r="E25" s="114"/>
      <c r="F25" s="114"/>
      <c r="G25" s="114"/>
      <c r="H25" s="114"/>
      <c r="I25" s="114"/>
      <c r="J25" s="114"/>
      <c r="K25" s="117"/>
    </row>
    <row r="26" spans="2:11" s="188" customFormat="1" ht="71.25" customHeight="1">
      <c r="B26" s="185"/>
      <c r="C26" s="186"/>
      <c r="D26" s="186"/>
      <c r="E26" s="326" t="s">
        <v>38</v>
      </c>
      <c r="F26" s="326"/>
      <c r="G26" s="326"/>
      <c r="H26" s="326"/>
      <c r="I26" s="186"/>
      <c r="J26" s="186"/>
      <c r="K26" s="187"/>
    </row>
    <row r="27" spans="2:11" s="118" customFormat="1" ht="6.95" customHeight="1">
      <c r="B27" s="113"/>
      <c r="C27" s="114"/>
      <c r="D27" s="114"/>
      <c r="E27" s="114"/>
      <c r="F27" s="114"/>
      <c r="G27" s="114"/>
      <c r="H27" s="114"/>
      <c r="I27" s="114"/>
      <c r="J27" s="114"/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25.35" customHeight="1">
      <c r="B29" s="113"/>
      <c r="C29" s="114"/>
      <c r="D29" s="190" t="s">
        <v>39</v>
      </c>
      <c r="E29" s="114"/>
      <c r="F29" s="114"/>
      <c r="G29" s="114"/>
      <c r="H29" s="114"/>
      <c r="I29" s="114"/>
      <c r="J29" s="191">
        <f>ROUND(J92,2)</f>
        <v>0</v>
      </c>
      <c r="K29" s="117"/>
    </row>
    <row r="30" spans="2:11" s="118" customFormat="1" ht="6.95" customHeight="1">
      <c r="B30" s="113"/>
      <c r="C30" s="114"/>
      <c r="D30" s="142"/>
      <c r="E30" s="142"/>
      <c r="F30" s="142"/>
      <c r="G30" s="142"/>
      <c r="H30" s="142"/>
      <c r="I30" s="142"/>
      <c r="J30" s="142"/>
      <c r="K30" s="189"/>
    </row>
    <row r="31" spans="2:11" s="118" customFormat="1" ht="14.45" customHeight="1">
      <c r="B31" s="113"/>
      <c r="C31" s="114"/>
      <c r="D31" s="114"/>
      <c r="E31" s="114"/>
      <c r="F31" s="192" t="s">
        <v>41</v>
      </c>
      <c r="G31" s="114"/>
      <c r="H31" s="114"/>
      <c r="I31" s="192" t="s">
        <v>40</v>
      </c>
      <c r="J31" s="192" t="s">
        <v>42</v>
      </c>
      <c r="K31" s="117"/>
    </row>
    <row r="32" spans="2:11" s="118" customFormat="1" ht="14.45" customHeight="1">
      <c r="B32" s="113"/>
      <c r="C32" s="114"/>
      <c r="D32" s="121" t="s">
        <v>43</v>
      </c>
      <c r="E32" s="121" t="s">
        <v>44</v>
      </c>
      <c r="F32" s="193">
        <f>ROUND(SUM(BE92:BE247), 2)</f>
        <v>0</v>
      </c>
      <c r="G32" s="114"/>
      <c r="H32" s="114"/>
      <c r="I32" s="194">
        <v>0.21</v>
      </c>
      <c r="J32" s="193">
        <f>ROUND(ROUND((SUM(BE92:BE247)), 2)*I32, 2)</f>
        <v>0</v>
      </c>
      <c r="K32" s="117"/>
    </row>
    <row r="33" spans="2:11" s="118" customFormat="1" ht="14.45" customHeight="1">
      <c r="B33" s="113"/>
      <c r="C33" s="114"/>
      <c r="D33" s="114"/>
      <c r="E33" s="121" t="s">
        <v>45</v>
      </c>
      <c r="F33" s="193">
        <f>ROUND(SUM(BF92:BF247), 2)</f>
        <v>0</v>
      </c>
      <c r="G33" s="114"/>
      <c r="H33" s="114"/>
      <c r="I33" s="194">
        <v>0.15</v>
      </c>
      <c r="J33" s="193">
        <f>ROUND(ROUND((SUM(BF92:BF247)), 2)*I33, 2)</f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46</v>
      </c>
      <c r="F34" s="193">
        <f>ROUND(SUM(BG92:BG247), 2)</f>
        <v>0</v>
      </c>
      <c r="G34" s="114"/>
      <c r="H34" s="114"/>
      <c r="I34" s="194">
        <v>0.21</v>
      </c>
      <c r="J34" s="193">
        <v>0</v>
      </c>
      <c r="K34" s="117"/>
    </row>
    <row r="35" spans="2:11" s="118" customFormat="1" ht="14.45" hidden="1" customHeight="1">
      <c r="B35" s="113"/>
      <c r="C35" s="114"/>
      <c r="D35" s="114"/>
      <c r="E35" s="121" t="s">
        <v>47</v>
      </c>
      <c r="F35" s="193">
        <f>ROUND(SUM(BH92:BH247), 2)</f>
        <v>0</v>
      </c>
      <c r="G35" s="114"/>
      <c r="H35" s="114"/>
      <c r="I35" s="194">
        <v>0.15</v>
      </c>
      <c r="J35" s="193">
        <v>0</v>
      </c>
      <c r="K35" s="117"/>
    </row>
    <row r="36" spans="2:11" s="118" customFormat="1" ht="14.45" hidden="1" customHeight="1">
      <c r="B36" s="113"/>
      <c r="C36" s="114"/>
      <c r="D36" s="114"/>
      <c r="E36" s="121" t="s">
        <v>48</v>
      </c>
      <c r="F36" s="193">
        <f>ROUND(SUM(BI92:BI247), 2)</f>
        <v>0</v>
      </c>
      <c r="G36" s="114"/>
      <c r="H36" s="114"/>
      <c r="I36" s="194">
        <v>0</v>
      </c>
      <c r="J36" s="193">
        <v>0</v>
      </c>
      <c r="K36" s="117"/>
    </row>
    <row r="37" spans="2:11" s="118" customFormat="1" ht="6.95" customHeight="1">
      <c r="B37" s="113"/>
      <c r="C37" s="114"/>
      <c r="D37" s="114"/>
      <c r="E37" s="114"/>
      <c r="F37" s="114"/>
      <c r="G37" s="114"/>
      <c r="H37" s="114"/>
      <c r="I37" s="114"/>
      <c r="J37" s="114"/>
      <c r="K37" s="117"/>
    </row>
    <row r="38" spans="2:11" s="118" customFormat="1" ht="25.35" customHeight="1">
      <c r="B38" s="113"/>
      <c r="C38" s="195"/>
      <c r="D38" s="196" t="s">
        <v>49</v>
      </c>
      <c r="E38" s="145"/>
      <c r="F38" s="145"/>
      <c r="G38" s="197" t="s">
        <v>50</v>
      </c>
      <c r="H38" s="198" t="s">
        <v>51</v>
      </c>
      <c r="I38" s="145"/>
      <c r="J38" s="199">
        <f>SUM(J29:J36)</f>
        <v>0</v>
      </c>
      <c r="K38" s="200"/>
    </row>
    <row r="39" spans="2:11" s="118" customFormat="1" ht="14.45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1"/>
    </row>
    <row r="43" spans="2:11" s="118" customFormat="1" ht="6.95" customHeight="1">
      <c r="B43" s="132"/>
      <c r="C43" s="133"/>
      <c r="D43" s="133"/>
      <c r="E43" s="133"/>
      <c r="F43" s="133"/>
      <c r="G43" s="133"/>
      <c r="H43" s="133"/>
      <c r="I43" s="133"/>
      <c r="J43" s="133"/>
      <c r="K43" s="201"/>
    </row>
    <row r="44" spans="2:11" s="118" customFormat="1" ht="36.950000000000003" customHeight="1">
      <c r="B44" s="113"/>
      <c r="C44" s="103" t="s">
        <v>129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6.9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7"/>
    </row>
    <row r="46" spans="2:11" s="118" customFormat="1" ht="14.45" customHeight="1">
      <c r="B46" s="113"/>
      <c r="C46" s="109" t="s">
        <v>19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6.5" customHeight="1">
      <c r="B47" s="113"/>
      <c r="C47" s="114"/>
      <c r="D47" s="114"/>
      <c r="E47" s="354" t="str">
        <f>E7</f>
        <v>Kosmonosy, obnova vodovodu a kanalizace - 2019 - etapa 1, část A</v>
      </c>
      <c r="F47" s="360"/>
      <c r="G47" s="360"/>
      <c r="H47" s="360"/>
      <c r="I47" s="114"/>
      <c r="J47" s="114"/>
      <c r="K47" s="117"/>
    </row>
    <row r="48" spans="2:11" ht="15">
      <c r="B48" s="101"/>
      <c r="C48" s="109" t="s">
        <v>125</v>
      </c>
      <c r="D48" s="102"/>
      <c r="E48" s="102"/>
      <c r="F48" s="102"/>
      <c r="G48" s="102"/>
      <c r="H48" s="102"/>
      <c r="I48" s="102"/>
      <c r="J48" s="102"/>
      <c r="K48" s="104"/>
    </row>
    <row r="49" spans="2:47" s="118" customFormat="1" ht="16.5" customHeight="1">
      <c r="B49" s="113"/>
      <c r="C49" s="114"/>
      <c r="D49" s="114"/>
      <c r="E49" s="354" t="s">
        <v>126</v>
      </c>
      <c r="F49" s="355"/>
      <c r="G49" s="355"/>
      <c r="H49" s="355"/>
      <c r="I49" s="114"/>
      <c r="J49" s="114"/>
      <c r="K49" s="117"/>
    </row>
    <row r="50" spans="2:47" s="118" customFormat="1" ht="14.45" customHeight="1">
      <c r="B50" s="113"/>
      <c r="C50" s="109" t="s">
        <v>127</v>
      </c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7.25" customHeight="1">
      <c r="B51" s="113"/>
      <c r="C51" s="114"/>
      <c r="D51" s="114"/>
      <c r="E51" s="356" t="str">
        <f>E11</f>
        <v>1.4 - SO 1.4.1 Vodovodní řad 1 - etapa 1</v>
      </c>
      <c r="F51" s="355"/>
      <c r="G51" s="355"/>
      <c r="H51" s="355"/>
      <c r="I51" s="114"/>
      <c r="J51" s="114"/>
      <c r="K51" s="117"/>
    </row>
    <row r="52" spans="2:47" s="118" customFormat="1" ht="6.95" customHeight="1">
      <c r="B52" s="113"/>
      <c r="C52" s="114"/>
      <c r="D52" s="114"/>
      <c r="E52" s="114"/>
      <c r="F52" s="114"/>
      <c r="G52" s="114"/>
      <c r="H52" s="114"/>
      <c r="I52" s="114"/>
      <c r="J52" s="114"/>
      <c r="K52" s="117"/>
    </row>
    <row r="53" spans="2:47" s="118" customFormat="1" ht="18" customHeight="1">
      <c r="B53" s="113"/>
      <c r="C53" s="109" t="s">
        <v>24</v>
      </c>
      <c r="D53" s="114"/>
      <c r="E53" s="114"/>
      <c r="F53" s="110" t="str">
        <f>F14</f>
        <v>Kosmonosy</v>
      </c>
      <c r="G53" s="114"/>
      <c r="H53" s="114"/>
      <c r="I53" s="109" t="s">
        <v>26</v>
      </c>
      <c r="J53" s="184" t="str">
        <f>IF(J14="","",J14)</f>
        <v>28. 12. 2018</v>
      </c>
      <c r="K53" s="117"/>
    </row>
    <row r="54" spans="2:47" s="118" customFormat="1" ht="6.95" customHeight="1">
      <c r="B54" s="113"/>
      <c r="C54" s="114"/>
      <c r="D54" s="114"/>
      <c r="E54" s="114"/>
      <c r="F54" s="114"/>
      <c r="G54" s="114"/>
      <c r="H54" s="114"/>
      <c r="I54" s="114"/>
      <c r="J54" s="114"/>
      <c r="K54" s="117"/>
    </row>
    <row r="55" spans="2:47" s="118" customFormat="1" ht="15">
      <c r="B55" s="113"/>
      <c r="C55" s="109" t="s">
        <v>28</v>
      </c>
      <c r="D55" s="114"/>
      <c r="E55" s="114"/>
      <c r="F55" s="110" t="str">
        <f>E17</f>
        <v>Vodovody a kanalizace Mladá Boleslav, a.s.</v>
      </c>
      <c r="G55" s="114"/>
      <c r="H55" s="114"/>
      <c r="I55" s="109" t="s">
        <v>34</v>
      </c>
      <c r="J55" s="326" t="str">
        <f>E23</f>
        <v>Šindlar s.r.o., Na Brně 372/2a, Hradec Králové 6</v>
      </c>
      <c r="K55" s="117"/>
    </row>
    <row r="56" spans="2:47" s="118" customFormat="1" ht="14.45" customHeight="1">
      <c r="B56" s="113"/>
      <c r="C56" s="109" t="s">
        <v>32</v>
      </c>
      <c r="D56" s="114"/>
      <c r="E56" s="114"/>
      <c r="F56" s="110" t="str">
        <f>IF(E20="","",E20)</f>
        <v/>
      </c>
      <c r="G56" s="114"/>
      <c r="H56" s="114"/>
      <c r="I56" s="114"/>
      <c r="J56" s="357"/>
      <c r="K56" s="117"/>
    </row>
    <row r="57" spans="2:47" s="118" customFormat="1" ht="10.35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7"/>
    </row>
    <row r="58" spans="2:47" s="118" customFormat="1" ht="29.25" customHeight="1">
      <c r="B58" s="113"/>
      <c r="C58" s="202" t="s">
        <v>130</v>
      </c>
      <c r="D58" s="195"/>
      <c r="E58" s="195"/>
      <c r="F58" s="195"/>
      <c r="G58" s="195"/>
      <c r="H58" s="195"/>
      <c r="I58" s="195"/>
      <c r="J58" s="203" t="s">
        <v>131</v>
      </c>
      <c r="K58" s="204"/>
    </row>
    <row r="59" spans="2:47" s="118" customFormat="1" ht="10.35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7"/>
    </row>
    <row r="60" spans="2:47" s="118" customFormat="1" ht="29.25" customHeight="1">
      <c r="B60" s="113"/>
      <c r="C60" s="205" t="s">
        <v>132</v>
      </c>
      <c r="D60" s="114"/>
      <c r="E60" s="114"/>
      <c r="F60" s="114"/>
      <c r="G60" s="114"/>
      <c r="H60" s="114"/>
      <c r="I60" s="114"/>
      <c r="J60" s="191">
        <f>J92</f>
        <v>0</v>
      </c>
      <c r="K60" s="117"/>
      <c r="AU60" s="97" t="s">
        <v>133</v>
      </c>
    </row>
    <row r="61" spans="2:47" s="212" customFormat="1" ht="24.95" customHeight="1">
      <c r="B61" s="206"/>
      <c r="C61" s="207"/>
      <c r="D61" s="208" t="s">
        <v>134</v>
      </c>
      <c r="E61" s="209"/>
      <c r="F61" s="209"/>
      <c r="G61" s="209"/>
      <c r="H61" s="209"/>
      <c r="I61" s="209"/>
      <c r="J61" s="210">
        <f>J93</f>
        <v>0</v>
      </c>
      <c r="K61" s="211"/>
    </row>
    <row r="62" spans="2:47" s="171" customFormat="1" ht="19.899999999999999" customHeight="1">
      <c r="B62" s="213"/>
      <c r="C62" s="214"/>
      <c r="D62" s="215" t="s">
        <v>135</v>
      </c>
      <c r="E62" s="216"/>
      <c r="F62" s="216"/>
      <c r="G62" s="216"/>
      <c r="H62" s="216"/>
      <c r="I62" s="216"/>
      <c r="J62" s="217">
        <f>J94</f>
        <v>0</v>
      </c>
      <c r="K62" s="218"/>
    </row>
    <row r="63" spans="2:47" s="171" customFormat="1" ht="19.899999999999999" customHeight="1">
      <c r="B63" s="213"/>
      <c r="C63" s="214"/>
      <c r="D63" s="215" t="s">
        <v>136</v>
      </c>
      <c r="E63" s="216"/>
      <c r="F63" s="216"/>
      <c r="G63" s="216"/>
      <c r="H63" s="216"/>
      <c r="I63" s="216"/>
      <c r="J63" s="217">
        <f>J168</f>
        <v>0</v>
      </c>
      <c r="K63" s="218"/>
    </row>
    <row r="64" spans="2:47" s="171" customFormat="1" ht="19.899999999999999" customHeight="1">
      <c r="B64" s="213"/>
      <c r="C64" s="214"/>
      <c r="D64" s="215" t="s">
        <v>138</v>
      </c>
      <c r="E64" s="216"/>
      <c r="F64" s="216"/>
      <c r="G64" s="216"/>
      <c r="H64" s="216"/>
      <c r="I64" s="216"/>
      <c r="J64" s="217">
        <f>J173</f>
        <v>0</v>
      </c>
      <c r="K64" s="218"/>
    </row>
    <row r="65" spans="2:12" s="171" customFormat="1" ht="19.899999999999999" customHeight="1">
      <c r="B65" s="213"/>
      <c r="C65" s="214"/>
      <c r="D65" s="215" t="s">
        <v>139</v>
      </c>
      <c r="E65" s="216"/>
      <c r="F65" s="216"/>
      <c r="G65" s="216"/>
      <c r="H65" s="216"/>
      <c r="I65" s="216"/>
      <c r="J65" s="217">
        <f>J181</f>
        <v>0</v>
      </c>
      <c r="K65" s="218"/>
    </row>
    <row r="66" spans="2:12" s="171" customFormat="1" ht="19.899999999999999" customHeight="1">
      <c r="B66" s="213"/>
      <c r="C66" s="214"/>
      <c r="D66" s="215" t="s">
        <v>140</v>
      </c>
      <c r="E66" s="216"/>
      <c r="F66" s="216"/>
      <c r="G66" s="216"/>
      <c r="H66" s="216"/>
      <c r="I66" s="216"/>
      <c r="J66" s="217">
        <f>J211</f>
        <v>0</v>
      </c>
      <c r="K66" s="218"/>
    </row>
    <row r="67" spans="2:12" s="171" customFormat="1" ht="19.899999999999999" customHeight="1">
      <c r="B67" s="213"/>
      <c r="C67" s="214"/>
      <c r="D67" s="215" t="s">
        <v>141</v>
      </c>
      <c r="E67" s="216"/>
      <c r="F67" s="216"/>
      <c r="G67" s="216"/>
      <c r="H67" s="216"/>
      <c r="I67" s="216"/>
      <c r="J67" s="217">
        <f>J229</f>
        <v>0</v>
      </c>
      <c r="K67" s="218"/>
    </row>
    <row r="68" spans="2:12" s="171" customFormat="1" ht="19.899999999999999" customHeight="1">
      <c r="B68" s="213"/>
      <c r="C68" s="214"/>
      <c r="D68" s="215" t="s">
        <v>142</v>
      </c>
      <c r="E68" s="216"/>
      <c r="F68" s="216"/>
      <c r="G68" s="216"/>
      <c r="H68" s="216"/>
      <c r="I68" s="216"/>
      <c r="J68" s="217">
        <f>J239</f>
        <v>0</v>
      </c>
      <c r="K68" s="218"/>
    </row>
    <row r="69" spans="2:12" s="171" customFormat="1" ht="19.899999999999999" customHeight="1">
      <c r="B69" s="213"/>
      <c r="C69" s="214"/>
      <c r="D69" s="215" t="s">
        <v>143</v>
      </c>
      <c r="E69" s="216"/>
      <c r="F69" s="216"/>
      <c r="G69" s="216"/>
      <c r="H69" s="216"/>
      <c r="I69" s="216"/>
      <c r="J69" s="217">
        <f>J244</f>
        <v>0</v>
      </c>
      <c r="K69" s="218"/>
    </row>
    <row r="70" spans="2:12" s="212" customFormat="1" ht="24.95" customHeight="1">
      <c r="B70" s="206"/>
      <c r="C70" s="207"/>
      <c r="D70" s="208" t="s">
        <v>567</v>
      </c>
      <c r="E70" s="209"/>
      <c r="F70" s="209"/>
      <c r="G70" s="209"/>
      <c r="H70" s="209"/>
      <c r="I70" s="209"/>
      <c r="J70" s="210">
        <f>J246</f>
        <v>0</v>
      </c>
      <c r="K70" s="211"/>
    </row>
    <row r="71" spans="2:12" s="118" customFormat="1" ht="21.75" customHeight="1">
      <c r="B71" s="113"/>
      <c r="C71" s="114"/>
      <c r="D71" s="114"/>
      <c r="E71" s="114"/>
      <c r="F71" s="114"/>
      <c r="G71" s="114"/>
      <c r="H71" s="114"/>
      <c r="I71" s="114"/>
      <c r="J71" s="114"/>
      <c r="K71" s="117"/>
    </row>
    <row r="72" spans="2:12" s="118" customFormat="1" ht="6.95" customHeight="1">
      <c r="B72" s="129"/>
      <c r="C72" s="130"/>
      <c r="D72" s="130"/>
      <c r="E72" s="130"/>
      <c r="F72" s="130"/>
      <c r="G72" s="130"/>
      <c r="H72" s="130"/>
      <c r="I72" s="130"/>
      <c r="J72" s="130"/>
      <c r="K72" s="131"/>
    </row>
    <row r="76" spans="2:12" s="118" customFormat="1" ht="6.95" customHeight="1"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13"/>
    </row>
    <row r="77" spans="2:12" s="118" customFormat="1" ht="36.950000000000003" customHeight="1">
      <c r="B77" s="113"/>
      <c r="C77" s="134" t="s">
        <v>144</v>
      </c>
      <c r="L77" s="113"/>
    </row>
    <row r="78" spans="2:12" s="118" customFormat="1" ht="6.95" customHeight="1">
      <c r="B78" s="113"/>
      <c r="L78" s="113"/>
    </row>
    <row r="79" spans="2:12" s="118" customFormat="1" ht="14.45" customHeight="1">
      <c r="B79" s="113"/>
      <c r="C79" s="136" t="s">
        <v>19</v>
      </c>
      <c r="L79" s="113"/>
    </row>
    <row r="80" spans="2:12" s="118" customFormat="1" ht="16.5" customHeight="1">
      <c r="B80" s="113"/>
      <c r="E80" s="358" t="str">
        <f>E7</f>
        <v>Kosmonosy, obnova vodovodu a kanalizace - 2019 - etapa 1, část A</v>
      </c>
      <c r="F80" s="359"/>
      <c r="G80" s="359"/>
      <c r="H80" s="359"/>
      <c r="L80" s="113"/>
    </row>
    <row r="81" spans="2:65" ht="15">
      <c r="B81" s="101"/>
      <c r="C81" s="136" t="s">
        <v>125</v>
      </c>
      <c r="L81" s="101"/>
    </row>
    <row r="82" spans="2:65" s="118" customFormat="1" ht="16.5" customHeight="1">
      <c r="B82" s="113"/>
      <c r="E82" s="358" t="s">
        <v>126</v>
      </c>
      <c r="F82" s="352"/>
      <c r="G82" s="352"/>
      <c r="H82" s="352"/>
      <c r="L82" s="113"/>
    </row>
    <row r="83" spans="2:65" s="118" customFormat="1" ht="14.45" customHeight="1">
      <c r="B83" s="113"/>
      <c r="C83" s="136" t="s">
        <v>127</v>
      </c>
      <c r="L83" s="113"/>
    </row>
    <row r="84" spans="2:65" s="118" customFormat="1" ht="17.25" customHeight="1">
      <c r="B84" s="113"/>
      <c r="E84" s="345" t="str">
        <f>E11</f>
        <v>1.4 - SO 1.4.1 Vodovodní řad 1 - etapa 1</v>
      </c>
      <c r="F84" s="352"/>
      <c r="G84" s="352"/>
      <c r="H84" s="352"/>
      <c r="L84" s="113"/>
    </row>
    <row r="85" spans="2:65" s="118" customFormat="1" ht="6.95" customHeight="1">
      <c r="B85" s="113"/>
      <c r="L85" s="113"/>
    </row>
    <row r="86" spans="2:65" s="118" customFormat="1" ht="18" customHeight="1">
      <c r="B86" s="113"/>
      <c r="C86" s="136" t="s">
        <v>24</v>
      </c>
      <c r="F86" s="219" t="str">
        <f>F14</f>
        <v>Kosmonosy</v>
      </c>
      <c r="I86" s="136" t="s">
        <v>26</v>
      </c>
      <c r="J86" s="220" t="str">
        <f>IF(J14="","",J14)</f>
        <v>28. 12. 2018</v>
      </c>
      <c r="L86" s="113"/>
    </row>
    <row r="87" spans="2:65" s="118" customFormat="1" ht="6.95" customHeight="1">
      <c r="B87" s="113"/>
      <c r="L87" s="113"/>
    </row>
    <row r="88" spans="2:65" s="118" customFormat="1" ht="15">
      <c r="B88" s="113"/>
      <c r="C88" s="136" t="s">
        <v>28</v>
      </c>
      <c r="F88" s="219" t="str">
        <f>E17</f>
        <v>Vodovody a kanalizace Mladá Boleslav, a.s.</v>
      </c>
      <c r="I88" s="136" t="s">
        <v>34</v>
      </c>
      <c r="J88" s="219" t="str">
        <f>E23</f>
        <v>Šindlar s.r.o., Na Brně 372/2a, Hradec Králové 6</v>
      </c>
      <c r="L88" s="113"/>
    </row>
    <row r="89" spans="2:65" s="118" customFormat="1" ht="14.45" customHeight="1">
      <c r="B89" s="113"/>
      <c r="C89" s="136" t="s">
        <v>32</v>
      </c>
      <c r="F89" s="219" t="str">
        <f>IF(E20="","",E20)</f>
        <v/>
      </c>
      <c r="L89" s="113"/>
    </row>
    <row r="90" spans="2:65" s="118" customFormat="1" ht="10.35" customHeight="1">
      <c r="B90" s="113"/>
      <c r="L90" s="113"/>
    </row>
    <row r="91" spans="2:65" s="225" customFormat="1" ht="29.25" customHeight="1">
      <c r="B91" s="221"/>
      <c r="C91" s="222" t="s">
        <v>145</v>
      </c>
      <c r="D91" s="223" t="s">
        <v>58</v>
      </c>
      <c r="E91" s="223" t="s">
        <v>54</v>
      </c>
      <c r="F91" s="223" t="s">
        <v>146</v>
      </c>
      <c r="G91" s="223" t="s">
        <v>147</v>
      </c>
      <c r="H91" s="223" t="s">
        <v>148</v>
      </c>
      <c r="I91" s="223" t="s">
        <v>149</v>
      </c>
      <c r="J91" s="223" t="s">
        <v>131</v>
      </c>
      <c r="K91" s="224" t="s">
        <v>150</v>
      </c>
      <c r="L91" s="221"/>
      <c r="M91" s="147" t="s">
        <v>151</v>
      </c>
      <c r="N91" s="148" t="s">
        <v>43</v>
      </c>
      <c r="O91" s="148" t="s">
        <v>152</v>
      </c>
      <c r="P91" s="148" t="s">
        <v>153</v>
      </c>
      <c r="Q91" s="148" t="s">
        <v>154</v>
      </c>
      <c r="R91" s="148" t="s">
        <v>155</v>
      </c>
      <c r="S91" s="148" t="s">
        <v>156</v>
      </c>
      <c r="T91" s="149" t="s">
        <v>157</v>
      </c>
    </row>
    <row r="92" spans="2:65" s="118" customFormat="1" ht="29.25" customHeight="1">
      <c r="B92" s="113"/>
      <c r="C92" s="151" t="s">
        <v>132</v>
      </c>
      <c r="J92" s="226">
        <f>BK92</f>
        <v>0</v>
      </c>
      <c r="L92" s="113"/>
      <c r="M92" s="150"/>
      <c r="N92" s="142"/>
      <c r="O92" s="142"/>
      <c r="P92" s="227">
        <f>P93+P246</f>
        <v>0</v>
      </c>
      <c r="Q92" s="142"/>
      <c r="R92" s="227">
        <f>R93+R246</f>
        <v>1.1567804000000002</v>
      </c>
      <c r="S92" s="142"/>
      <c r="T92" s="228">
        <f>T93+T246</f>
        <v>8.424728</v>
      </c>
      <c r="AT92" s="97" t="s">
        <v>72</v>
      </c>
      <c r="AU92" s="97" t="s">
        <v>133</v>
      </c>
      <c r="BK92" s="229">
        <f>BK93+BK246</f>
        <v>0</v>
      </c>
    </row>
    <row r="93" spans="2:65" s="231" customFormat="1" ht="37.35" customHeight="1">
      <c r="B93" s="230"/>
      <c r="D93" s="232" t="s">
        <v>72</v>
      </c>
      <c r="E93" s="233" t="s">
        <v>158</v>
      </c>
      <c r="F93" s="233" t="s">
        <v>159</v>
      </c>
      <c r="J93" s="234">
        <f>BK93</f>
        <v>0</v>
      </c>
      <c r="L93" s="230"/>
      <c r="M93" s="235"/>
      <c r="N93" s="236"/>
      <c r="O93" s="236"/>
      <c r="P93" s="237">
        <f>P94+P168+P173+P181+P211+P229+P239+P244</f>
        <v>0</v>
      </c>
      <c r="Q93" s="236"/>
      <c r="R93" s="237">
        <f>R94+R168+R173+R181+R211+R229+R239+R244</f>
        <v>1.1567804000000002</v>
      </c>
      <c r="S93" s="236"/>
      <c r="T93" s="238">
        <f>T94+T168+T173+T181+T211+T229+T239+T244</f>
        <v>8.424728</v>
      </c>
      <c r="AR93" s="232" t="s">
        <v>77</v>
      </c>
      <c r="AT93" s="239" t="s">
        <v>72</v>
      </c>
      <c r="AU93" s="239" t="s">
        <v>73</v>
      </c>
      <c r="AY93" s="232" t="s">
        <v>160</v>
      </c>
      <c r="BK93" s="240">
        <f>BK94+BK168+BK173+BK181+BK211+BK229+BK239+BK244</f>
        <v>0</v>
      </c>
    </row>
    <row r="94" spans="2:65" s="231" customFormat="1" ht="19.899999999999999" customHeight="1">
      <c r="B94" s="230"/>
      <c r="D94" s="232" t="s">
        <v>72</v>
      </c>
      <c r="E94" s="241" t="s">
        <v>77</v>
      </c>
      <c r="F94" s="241" t="s">
        <v>161</v>
      </c>
      <c r="J94" s="242">
        <f>BK94</f>
        <v>0</v>
      </c>
      <c r="L94" s="230"/>
      <c r="M94" s="235"/>
      <c r="N94" s="236"/>
      <c r="O94" s="236"/>
      <c r="P94" s="237">
        <f>SUM(P95:P167)</f>
        <v>0</v>
      </c>
      <c r="Q94" s="236"/>
      <c r="R94" s="237">
        <f>SUM(R95:R167)</f>
        <v>0.10103200000000001</v>
      </c>
      <c r="S94" s="236"/>
      <c r="T94" s="238">
        <f>SUM(T95:T167)</f>
        <v>8.424728</v>
      </c>
      <c r="AR94" s="232" t="s">
        <v>77</v>
      </c>
      <c r="AT94" s="239" t="s">
        <v>72</v>
      </c>
      <c r="AU94" s="239" t="s">
        <v>77</v>
      </c>
      <c r="AY94" s="232" t="s">
        <v>160</v>
      </c>
      <c r="BK94" s="240">
        <f>SUM(BK95:BK167)</f>
        <v>0</v>
      </c>
    </row>
    <row r="95" spans="2:65" s="118" customFormat="1" ht="51" customHeight="1">
      <c r="B95" s="113"/>
      <c r="C95" s="243" t="s">
        <v>77</v>
      </c>
      <c r="D95" s="243" t="s">
        <v>162</v>
      </c>
      <c r="E95" s="244" t="s">
        <v>163</v>
      </c>
      <c r="F95" s="245" t="s">
        <v>164</v>
      </c>
      <c r="G95" s="246" t="s">
        <v>165</v>
      </c>
      <c r="H95" s="247">
        <v>8.4369999999999994</v>
      </c>
      <c r="I95" s="8"/>
      <c r="J95" s="248">
        <f>ROUND(I95*H95,2)</f>
        <v>0</v>
      </c>
      <c r="K95" s="245" t="s">
        <v>166</v>
      </c>
      <c r="L95" s="113"/>
      <c r="M95" s="249" t="s">
        <v>5</v>
      </c>
      <c r="N95" s="250" t="s">
        <v>44</v>
      </c>
      <c r="O95" s="114"/>
      <c r="P95" s="251">
        <f>O95*H95</f>
        <v>0</v>
      </c>
      <c r="Q95" s="251">
        <v>0</v>
      </c>
      <c r="R95" s="251">
        <f>Q95*H95</f>
        <v>0</v>
      </c>
      <c r="S95" s="251">
        <v>0.44</v>
      </c>
      <c r="T95" s="252">
        <f>S95*H95</f>
        <v>3.7122799999999998</v>
      </c>
      <c r="AR95" s="97" t="s">
        <v>167</v>
      </c>
      <c r="AT95" s="97" t="s">
        <v>162</v>
      </c>
      <c r="AU95" s="97" t="s">
        <v>81</v>
      </c>
      <c r="AY95" s="97" t="s">
        <v>160</v>
      </c>
      <c r="BE95" s="253">
        <f>IF(N95="základní",J95,0)</f>
        <v>0</v>
      </c>
      <c r="BF95" s="253">
        <f>IF(N95="snížená",J95,0)</f>
        <v>0</v>
      </c>
      <c r="BG95" s="253">
        <f>IF(N95="zákl. přenesená",J95,0)</f>
        <v>0</v>
      </c>
      <c r="BH95" s="253">
        <f>IF(N95="sníž. přenesená",J95,0)</f>
        <v>0</v>
      </c>
      <c r="BI95" s="253">
        <f>IF(N95="nulová",J95,0)</f>
        <v>0</v>
      </c>
      <c r="BJ95" s="97" t="s">
        <v>77</v>
      </c>
      <c r="BK95" s="253">
        <f>ROUND(I95*H95,2)</f>
        <v>0</v>
      </c>
      <c r="BL95" s="97" t="s">
        <v>167</v>
      </c>
      <c r="BM95" s="97" t="s">
        <v>790</v>
      </c>
    </row>
    <row r="96" spans="2:65" s="118" customFormat="1" ht="27">
      <c r="B96" s="113"/>
      <c r="D96" s="254" t="s">
        <v>169</v>
      </c>
      <c r="F96" s="255" t="s">
        <v>170</v>
      </c>
      <c r="I96" s="6"/>
      <c r="L96" s="113"/>
      <c r="M96" s="256"/>
      <c r="N96" s="114"/>
      <c r="O96" s="114"/>
      <c r="P96" s="114"/>
      <c r="Q96" s="114"/>
      <c r="R96" s="114"/>
      <c r="S96" s="114"/>
      <c r="T96" s="144"/>
      <c r="AT96" s="97" t="s">
        <v>169</v>
      </c>
      <c r="AU96" s="97" t="s">
        <v>81</v>
      </c>
    </row>
    <row r="97" spans="2:65" s="258" customFormat="1">
      <c r="B97" s="257"/>
      <c r="D97" s="254" t="s">
        <v>171</v>
      </c>
      <c r="E97" s="259" t="s">
        <v>5</v>
      </c>
      <c r="F97" s="260" t="s">
        <v>324</v>
      </c>
      <c r="H97" s="259" t="s">
        <v>5</v>
      </c>
      <c r="I97" s="9"/>
      <c r="L97" s="257"/>
      <c r="M97" s="261"/>
      <c r="N97" s="262"/>
      <c r="O97" s="262"/>
      <c r="P97" s="262"/>
      <c r="Q97" s="262"/>
      <c r="R97" s="262"/>
      <c r="S97" s="262"/>
      <c r="T97" s="263"/>
      <c r="AT97" s="259" t="s">
        <v>171</v>
      </c>
      <c r="AU97" s="259" t="s">
        <v>81</v>
      </c>
      <c r="AV97" s="258" t="s">
        <v>77</v>
      </c>
      <c r="AW97" s="258" t="s">
        <v>36</v>
      </c>
      <c r="AX97" s="258" t="s">
        <v>73</v>
      </c>
      <c r="AY97" s="259" t="s">
        <v>160</v>
      </c>
    </row>
    <row r="98" spans="2:65" s="258" customFormat="1">
      <c r="B98" s="257"/>
      <c r="D98" s="254" t="s">
        <v>171</v>
      </c>
      <c r="E98" s="259" t="s">
        <v>5</v>
      </c>
      <c r="F98" s="260" t="s">
        <v>173</v>
      </c>
      <c r="H98" s="259" t="s">
        <v>5</v>
      </c>
      <c r="I98" s="9"/>
      <c r="L98" s="257"/>
      <c r="M98" s="261"/>
      <c r="N98" s="262"/>
      <c r="O98" s="262"/>
      <c r="P98" s="262"/>
      <c r="Q98" s="262"/>
      <c r="R98" s="262"/>
      <c r="S98" s="262"/>
      <c r="T98" s="263"/>
      <c r="AT98" s="259" t="s">
        <v>171</v>
      </c>
      <c r="AU98" s="259" t="s">
        <v>81</v>
      </c>
      <c r="AV98" s="258" t="s">
        <v>77</v>
      </c>
      <c r="AW98" s="258" t="s">
        <v>36</v>
      </c>
      <c r="AX98" s="258" t="s">
        <v>73</v>
      </c>
      <c r="AY98" s="259" t="s">
        <v>160</v>
      </c>
    </row>
    <row r="99" spans="2:65" s="265" customFormat="1">
      <c r="B99" s="264"/>
      <c r="D99" s="254" t="s">
        <v>171</v>
      </c>
      <c r="E99" s="266" t="s">
        <v>5</v>
      </c>
      <c r="F99" s="267" t="s">
        <v>791</v>
      </c>
      <c r="H99" s="268">
        <v>8.4369999999999994</v>
      </c>
      <c r="I99" s="10"/>
      <c r="L99" s="264"/>
      <c r="M99" s="269"/>
      <c r="N99" s="270"/>
      <c r="O99" s="270"/>
      <c r="P99" s="270"/>
      <c r="Q99" s="270"/>
      <c r="R99" s="270"/>
      <c r="S99" s="270"/>
      <c r="T99" s="271"/>
      <c r="AT99" s="266" t="s">
        <v>171</v>
      </c>
      <c r="AU99" s="266" t="s">
        <v>81</v>
      </c>
      <c r="AV99" s="265" t="s">
        <v>81</v>
      </c>
      <c r="AW99" s="265" t="s">
        <v>36</v>
      </c>
      <c r="AX99" s="265" t="s">
        <v>77</v>
      </c>
      <c r="AY99" s="266" t="s">
        <v>160</v>
      </c>
    </row>
    <row r="100" spans="2:65" s="118" customFormat="1" ht="38.25" customHeight="1">
      <c r="B100" s="113"/>
      <c r="C100" s="243" t="s">
        <v>81</v>
      </c>
      <c r="D100" s="243" t="s">
        <v>162</v>
      </c>
      <c r="E100" s="244" t="s">
        <v>177</v>
      </c>
      <c r="F100" s="245" t="s">
        <v>178</v>
      </c>
      <c r="G100" s="246" t="s">
        <v>165</v>
      </c>
      <c r="H100" s="247">
        <v>12.272</v>
      </c>
      <c r="I100" s="8"/>
      <c r="J100" s="248">
        <f>ROUND(I100*H100,2)</f>
        <v>0</v>
      </c>
      <c r="K100" s="245" t="s">
        <v>5</v>
      </c>
      <c r="L100" s="113"/>
      <c r="M100" s="249" t="s">
        <v>5</v>
      </c>
      <c r="N100" s="250" t="s">
        <v>44</v>
      </c>
      <c r="O100" s="114"/>
      <c r="P100" s="251">
        <f>O100*H100</f>
        <v>0</v>
      </c>
      <c r="Q100" s="251">
        <v>2.9999999999999997E-4</v>
      </c>
      <c r="R100" s="251">
        <f>Q100*H100</f>
        <v>3.6815999999999997E-3</v>
      </c>
      <c r="S100" s="251">
        <v>0.38400000000000001</v>
      </c>
      <c r="T100" s="252">
        <f>S100*H100</f>
        <v>4.7124480000000002</v>
      </c>
      <c r="AR100" s="97" t="s">
        <v>167</v>
      </c>
      <c r="AT100" s="97" t="s">
        <v>162</v>
      </c>
      <c r="AU100" s="97" t="s">
        <v>81</v>
      </c>
      <c r="AY100" s="97" t="s">
        <v>160</v>
      </c>
      <c r="BE100" s="253">
        <f>IF(N100="základní",J100,0)</f>
        <v>0</v>
      </c>
      <c r="BF100" s="253">
        <f>IF(N100="snížená",J100,0)</f>
        <v>0</v>
      </c>
      <c r="BG100" s="253">
        <f>IF(N100="zákl. přenesená",J100,0)</f>
        <v>0</v>
      </c>
      <c r="BH100" s="253">
        <f>IF(N100="sníž. přenesená",J100,0)</f>
        <v>0</v>
      </c>
      <c r="BI100" s="253">
        <f>IF(N100="nulová",J100,0)</f>
        <v>0</v>
      </c>
      <c r="BJ100" s="97" t="s">
        <v>77</v>
      </c>
      <c r="BK100" s="253">
        <f>ROUND(I100*H100,2)</f>
        <v>0</v>
      </c>
      <c r="BL100" s="97" t="s">
        <v>167</v>
      </c>
      <c r="BM100" s="97" t="s">
        <v>792</v>
      </c>
    </row>
    <row r="101" spans="2:65" s="118" customFormat="1" ht="27">
      <c r="B101" s="113"/>
      <c r="D101" s="254" t="s">
        <v>169</v>
      </c>
      <c r="F101" s="255" t="s">
        <v>180</v>
      </c>
      <c r="I101" s="6"/>
      <c r="L101" s="113"/>
      <c r="M101" s="256"/>
      <c r="N101" s="114"/>
      <c r="O101" s="114"/>
      <c r="P101" s="114"/>
      <c r="Q101" s="114"/>
      <c r="R101" s="114"/>
      <c r="S101" s="114"/>
      <c r="T101" s="144"/>
      <c r="AT101" s="97" t="s">
        <v>169</v>
      </c>
      <c r="AU101" s="97" t="s">
        <v>81</v>
      </c>
    </row>
    <row r="102" spans="2:65" s="258" customFormat="1">
      <c r="B102" s="257"/>
      <c r="D102" s="254" t="s">
        <v>171</v>
      </c>
      <c r="E102" s="259" t="s">
        <v>5</v>
      </c>
      <c r="F102" s="260" t="s">
        <v>324</v>
      </c>
      <c r="H102" s="259" t="s">
        <v>5</v>
      </c>
      <c r="I102" s="9"/>
      <c r="L102" s="257"/>
      <c r="M102" s="261"/>
      <c r="N102" s="262"/>
      <c r="O102" s="262"/>
      <c r="P102" s="262"/>
      <c r="Q102" s="262"/>
      <c r="R102" s="262"/>
      <c r="S102" s="262"/>
      <c r="T102" s="263"/>
      <c r="AT102" s="259" t="s">
        <v>171</v>
      </c>
      <c r="AU102" s="259" t="s">
        <v>81</v>
      </c>
      <c r="AV102" s="258" t="s">
        <v>77</v>
      </c>
      <c r="AW102" s="258" t="s">
        <v>36</v>
      </c>
      <c r="AX102" s="258" t="s">
        <v>73</v>
      </c>
      <c r="AY102" s="259" t="s">
        <v>160</v>
      </c>
    </row>
    <row r="103" spans="2:65" s="258" customFormat="1">
      <c r="B103" s="257"/>
      <c r="D103" s="254" t="s">
        <v>171</v>
      </c>
      <c r="E103" s="259" t="s">
        <v>5</v>
      </c>
      <c r="F103" s="260" t="s">
        <v>173</v>
      </c>
      <c r="H103" s="259" t="s">
        <v>5</v>
      </c>
      <c r="I103" s="9"/>
      <c r="L103" s="257"/>
      <c r="M103" s="261"/>
      <c r="N103" s="262"/>
      <c r="O103" s="262"/>
      <c r="P103" s="262"/>
      <c r="Q103" s="262"/>
      <c r="R103" s="262"/>
      <c r="S103" s="262"/>
      <c r="T103" s="263"/>
      <c r="AT103" s="259" t="s">
        <v>171</v>
      </c>
      <c r="AU103" s="259" t="s">
        <v>81</v>
      </c>
      <c r="AV103" s="258" t="s">
        <v>77</v>
      </c>
      <c r="AW103" s="258" t="s">
        <v>36</v>
      </c>
      <c r="AX103" s="258" t="s">
        <v>73</v>
      </c>
      <c r="AY103" s="259" t="s">
        <v>160</v>
      </c>
    </row>
    <row r="104" spans="2:65" s="265" customFormat="1">
      <c r="B104" s="264"/>
      <c r="D104" s="254" t="s">
        <v>171</v>
      </c>
      <c r="E104" s="266" t="s">
        <v>5</v>
      </c>
      <c r="F104" s="267" t="s">
        <v>793</v>
      </c>
      <c r="H104" s="268">
        <v>12.272</v>
      </c>
      <c r="I104" s="10"/>
      <c r="L104" s="264"/>
      <c r="M104" s="269"/>
      <c r="N104" s="270"/>
      <c r="O104" s="270"/>
      <c r="P104" s="270"/>
      <c r="Q104" s="270"/>
      <c r="R104" s="270"/>
      <c r="S104" s="270"/>
      <c r="T104" s="271"/>
      <c r="AT104" s="266" t="s">
        <v>171</v>
      </c>
      <c r="AU104" s="266" t="s">
        <v>81</v>
      </c>
      <c r="AV104" s="265" t="s">
        <v>81</v>
      </c>
      <c r="AW104" s="265" t="s">
        <v>36</v>
      </c>
      <c r="AX104" s="265" t="s">
        <v>77</v>
      </c>
      <c r="AY104" s="266" t="s">
        <v>160</v>
      </c>
    </row>
    <row r="105" spans="2:65" s="118" customFormat="1" ht="25.5" customHeight="1">
      <c r="B105" s="113"/>
      <c r="C105" s="243" t="s">
        <v>184</v>
      </c>
      <c r="D105" s="243" t="s">
        <v>162</v>
      </c>
      <c r="E105" s="244" t="s">
        <v>191</v>
      </c>
      <c r="F105" s="245" t="s">
        <v>192</v>
      </c>
      <c r="G105" s="246" t="s">
        <v>193</v>
      </c>
      <c r="H105" s="247">
        <v>7</v>
      </c>
      <c r="I105" s="8"/>
      <c r="J105" s="248">
        <f>ROUND(I105*H105,2)</f>
        <v>0</v>
      </c>
      <c r="K105" s="245" t="s">
        <v>166</v>
      </c>
      <c r="L105" s="113"/>
      <c r="M105" s="249" t="s">
        <v>5</v>
      </c>
      <c r="N105" s="250" t="s">
        <v>44</v>
      </c>
      <c r="O105" s="114"/>
      <c r="P105" s="251">
        <f>O105*H105</f>
        <v>0</v>
      </c>
      <c r="Q105" s="251">
        <v>0</v>
      </c>
      <c r="R105" s="251">
        <f>Q105*H105</f>
        <v>0</v>
      </c>
      <c r="S105" s="251">
        <v>0</v>
      </c>
      <c r="T105" s="252">
        <f>S105*H105</f>
        <v>0</v>
      </c>
      <c r="AR105" s="97" t="s">
        <v>167</v>
      </c>
      <c r="AT105" s="97" t="s">
        <v>162</v>
      </c>
      <c r="AU105" s="97" t="s">
        <v>81</v>
      </c>
      <c r="AY105" s="97" t="s">
        <v>160</v>
      </c>
      <c r="BE105" s="253">
        <f>IF(N105="základní",J105,0)</f>
        <v>0</v>
      </c>
      <c r="BF105" s="253">
        <f>IF(N105="snížená",J105,0)</f>
        <v>0</v>
      </c>
      <c r="BG105" s="253">
        <f>IF(N105="zákl. přenesená",J105,0)</f>
        <v>0</v>
      </c>
      <c r="BH105" s="253">
        <f>IF(N105="sníž. přenesená",J105,0)</f>
        <v>0</v>
      </c>
      <c r="BI105" s="253">
        <f>IF(N105="nulová",J105,0)</f>
        <v>0</v>
      </c>
      <c r="BJ105" s="97" t="s">
        <v>77</v>
      </c>
      <c r="BK105" s="253">
        <f>ROUND(I105*H105,2)</f>
        <v>0</v>
      </c>
      <c r="BL105" s="97" t="s">
        <v>167</v>
      </c>
      <c r="BM105" s="97" t="s">
        <v>794</v>
      </c>
    </row>
    <row r="106" spans="2:65" s="118" customFormat="1" ht="27">
      <c r="B106" s="113"/>
      <c r="D106" s="254" t="s">
        <v>169</v>
      </c>
      <c r="F106" s="255" t="s">
        <v>795</v>
      </c>
      <c r="I106" s="6"/>
      <c r="L106" s="113"/>
      <c r="M106" s="256"/>
      <c r="N106" s="114"/>
      <c r="O106" s="114"/>
      <c r="P106" s="114"/>
      <c r="Q106" s="114"/>
      <c r="R106" s="114"/>
      <c r="S106" s="114"/>
      <c r="T106" s="144"/>
      <c r="AT106" s="97" t="s">
        <v>169</v>
      </c>
      <c r="AU106" s="97" t="s">
        <v>81</v>
      </c>
    </row>
    <row r="107" spans="2:65" s="265" customFormat="1">
      <c r="B107" s="264"/>
      <c r="D107" s="254" t="s">
        <v>171</v>
      </c>
      <c r="E107" s="266" t="s">
        <v>5</v>
      </c>
      <c r="F107" s="267" t="s">
        <v>796</v>
      </c>
      <c r="H107" s="268">
        <v>7</v>
      </c>
      <c r="I107" s="10"/>
      <c r="L107" s="264"/>
      <c r="M107" s="269"/>
      <c r="N107" s="270"/>
      <c r="O107" s="270"/>
      <c r="P107" s="270"/>
      <c r="Q107" s="270"/>
      <c r="R107" s="270"/>
      <c r="S107" s="270"/>
      <c r="T107" s="271"/>
      <c r="AT107" s="266" t="s">
        <v>171</v>
      </c>
      <c r="AU107" s="266" t="s">
        <v>81</v>
      </c>
      <c r="AV107" s="265" t="s">
        <v>81</v>
      </c>
      <c r="AW107" s="265" t="s">
        <v>36</v>
      </c>
      <c r="AX107" s="265" t="s">
        <v>77</v>
      </c>
      <c r="AY107" s="266" t="s">
        <v>160</v>
      </c>
    </row>
    <row r="108" spans="2:65" s="118" customFormat="1" ht="63.75" customHeight="1">
      <c r="B108" s="113"/>
      <c r="C108" s="243" t="s">
        <v>167</v>
      </c>
      <c r="D108" s="243" t="s">
        <v>162</v>
      </c>
      <c r="E108" s="244" t="s">
        <v>203</v>
      </c>
      <c r="F108" s="245" t="s">
        <v>204</v>
      </c>
      <c r="G108" s="246" t="s">
        <v>187</v>
      </c>
      <c r="H108" s="247">
        <v>2.2000000000000002</v>
      </c>
      <c r="I108" s="8"/>
      <c r="J108" s="248">
        <f>ROUND(I108*H108,2)</f>
        <v>0</v>
      </c>
      <c r="K108" s="245" t="s">
        <v>166</v>
      </c>
      <c r="L108" s="113"/>
      <c r="M108" s="249" t="s">
        <v>5</v>
      </c>
      <c r="N108" s="250" t="s">
        <v>44</v>
      </c>
      <c r="O108" s="114"/>
      <c r="P108" s="251">
        <f>O108*H108</f>
        <v>0</v>
      </c>
      <c r="Q108" s="251">
        <v>3.6900000000000002E-2</v>
      </c>
      <c r="R108" s="251">
        <f>Q108*H108</f>
        <v>8.1180000000000016E-2</v>
      </c>
      <c r="S108" s="251">
        <v>0</v>
      </c>
      <c r="T108" s="252">
        <f>S108*H108</f>
        <v>0</v>
      </c>
      <c r="AR108" s="97" t="s">
        <v>167</v>
      </c>
      <c r="AT108" s="97" t="s">
        <v>162</v>
      </c>
      <c r="AU108" s="97" t="s">
        <v>81</v>
      </c>
      <c r="AY108" s="97" t="s">
        <v>160</v>
      </c>
      <c r="BE108" s="253">
        <f>IF(N108="základní",J108,0)</f>
        <v>0</v>
      </c>
      <c r="BF108" s="253">
        <f>IF(N108="snížená",J108,0)</f>
        <v>0</v>
      </c>
      <c r="BG108" s="253">
        <f>IF(N108="zákl. přenesená",J108,0)</f>
        <v>0</v>
      </c>
      <c r="BH108" s="253">
        <f>IF(N108="sníž. přenesená",J108,0)</f>
        <v>0</v>
      </c>
      <c r="BI108" s="253">
        <f>IF(N108="nulová",J108,0)</f>
        <v>0</v>
      </c>
      <c r="BJ108" s="97" t="s">
        <v>77</v>
      </c>
      <c r="BK108" s="253">
        <f>ROUND(I108*H108,2)</f>
        <v>0</v>
      </c>
      <c r="BL108" s="97" t="s">
        <v>167</v>
      </c>
      <c r="BM108" s="97" t="s">
        <v>797</v>
      </c>
    </row>
    <row r="109" spans="2:65" s="258" customFormat="1">
      <c r="B109" s="257"/>
      <c r="D109" s="254" t="s">
        <v>171</v>
      </c>
      <c r="E109" s="259" t="s">
        <v>5</v>
      </c>
      <c r="F109" s="260" t="s">
        <v>798</v>
      </c>
      <c r="H109" s="259" t="s">
        <v>5</v>
      </c>
      <c r="I109" s="9"/>
      <c r="L109" s="257"/>
      <c r="M109" s="261"/>
      <c r="N109" s="262"/>
      <c r="O109" s="262"/>
      <c r="P109" s="262"/>
      <c r="Q109" s="262"/>
      <c r="R109" s="262"/>
      <c r="S109" s="262"/>
      <c r="T109" s="263"/>
      <c r="AT109" s="259" t="s">
        <v>171</v>
      </c>
      <c r="AU109" s="259" t="s">
        <v>81</v>
      </c>
      <c r="AV109" s="258" t="s">
        <v>77</v>
      </c>
      <c r="AW109" s="258" t="s">
        <v>36</v>
      </c>
      <c r="AX109" s="258" t="s">
        <v>73</v>
      </c>
      <c r="AY109" s="259" t="s">
        <v>160</v>
      </c>
    </row>
    <row r="110" spans="2:65" s="265" customFormat="1">
      <c r="B110" s="264"/>
      <c r="D110" s="254" t="s">
        <v>171</v>
      </c>
      <c r="E110" s="266" t="s">
        <v>5</v>
      </c>
      <c r="F110" s="267" t="s">
        <v>206</v>
      </c>
      <c r="H110" s="268">
        <v>2.2000000000000002</v>
      </c>
      <c r="I110" s="10"/>
      <c r="L110" s="264"/>
      <c r="M110" s="269"/>
      <c r="N110" s="270"/>
      <c r="O110" s="270"/>
      <c r="P110" s="270"/>
      <c r="Q110" s="270"/>
      <c r="R110" s="270"/>
      <c r="S110" s="270"/>
      <c r="T110" s="271"/>
      <c r="AT110" s="266" t="s">
        <v>171</v>
      </c>
      <c r="AU110" s="266" t="s">
        <v>81</v>
      </c>
      <c r="AV110" s="265" t="s">
        <v>81</v>
      </c>
      <c r="AW110" s="265" t="s">
        <v>36</v>
      </c>
      <c r="AX110" s="265" t="s">
        <v>77</v>
      </c>
      <c r="AY110" s="266" t="s">
        <v>160</v>
      </c>
    </row>
    <row r="111" spans="2:65" s="118" customFormat="1" ht="25.5" customHeight="1">
      <c r="B111" s="113"/>
      <c r="C111" s="243" t="s">
        <v>104</v>
      </c>
      <c r="D111" s="243" t="s">
        <v>162</v>
      </c>
      <c r="E111" s="244" t="s">
        <v>214</v>
      </c>
      <c r="F111" s="245" t="s">
        <v>215</v>
      </c>
      <c r="G111" s="246" t="s">
        <v>210</v>
      </c>
      <c r="H111" s="247">
        <v>4.0039999999999996</v>
      </c>
      <c r="I111" s="8"/>
      <c r="J111" s="248">
        <f>ROUND(I111*H111,2)</f>
        <v>0</v>
      </c>
      <c r="K111" s="245" t="s">
        <v>166</v>
      </c>
      <c r="L111" s="113"/>
      <c r="M111" s="249" t="s">
        <v>5</v>
      </c>
      <c r="N111" s="250" t="s">
        <v>44</v>
      </c>
      <c r="O111" s="114"/>
      <c r="P111" s="251">
        <f>O111*H111</f>
        <v>0</v>
      </c>
      <c r="Q111" s="251">
        <v>0</v>
      </c>
      <c r="R111" s="251">
        <f>Q111*H111</f>
        <v>0</v>
      </c>
      <c r="S111" s="251">
        <v>0</v>
      </c>
      <c r="T111" s="252">
        <f>S111*H111</f>
        <v>0</v>
      </c>
      <c r="AR111" s="97" t="s">
        <v>167</v>
      </c>
      <c r="AT111" s="97" t="s">
        <v>162</v>
      </c>
      <c r="AU111" s="97" t="s">
        <v>81</v>
      </c>
      <c r="AY111" s="97" t="s">
        <v>160</v>
      </c>
      <c r="BE111" s="253">
        <f>IF(N111="základní",J111,0)</f>
        <v>0</v>
      </c>
      <c r="BF111" s="253">
        <f>IF(N111="snížená",J111,0)</f>
        <v>0</v>
      </c>
      <c r="BG111" s="253">
        <f>IF(N111="zákl. přenesená",J111,0)</f>
        <v>0</v>
      </c>
      <c r="BH111" s="253">
        <f>IF(N111="sníž. přenesená",J111,0)</f>
        <v>0</v>
      </c>
      <c r="BI111" s="253">
        <f>IF(N111="nulová",J111,0)</f>
        <v>0</v>
      </c>
      <c r="BJ111" s="97" t="s">
        <v>77</v>
      </c>
      <c r="BK111" s="253">
        <f>ROUND(I111*H111,2)</f>
        <v>0</v>
      </c>
      <c r="BL111" s="97" t="s">
        <v>167</v>
      </c>
      <c r="BM111" s="97" t="s">
        <v>799</v>
      </c>
    </row>
    <row r="112" spans="2:65" s="265" customFormat="1">
      <c r="B112" s="264"/>
      <c r="D112" s="254" t="s">
        <v>171</v>
      </c>
      <c r="E112" s="266" t="s">
        <v>5</v>
      </c>
      <c r="F112" s="267" t="s">
        <v>800</v>
      </c>
      <c r="H112" s="268">
        <v>4.0039999999999996</v>
      </c>
      <c r="I112" s="10"/>
      <c r="L112" s="264"/>
      <c r="M112" s="269"/>
      <c r="N112" s="270"/>
      <c r="O112" s="270"/>
      <c r="P112" s="270"/>
      <c r="Q112" s="270"/>
      <c r="R112" s="270"/>
      <c r="S112" s="270"/>
      <c r="T112" s="271"/>
      <c r="AT112" s="266" t="s">
        <v>171</v>
      </c>
      <c r="AU112" s="266" t="s">
        <v>81</v>
      </c>
      <c r="AV112" s="265" t="s">
        <v>81</v>
      </c>
      <c r="AW112" s="265" t="s">
        <v>36</v>
      </c>
      <c r="AX112" s="265" t="s">
        <v>77</v>
      </c>
      <c r="AY112" s="266" t="s">
        <v>160</v>
      </c>
    </row>
    <row r="113" spans="2:65" s="118" customFormat="1" ht="38.25" customHeight="1">
      <c r="B113" s="113"/>
      <c r="C113" s="243" t="s">
        <v>202</v>
      </c>
      <c r="D113" s="243" t="s">
        <v>162</v>
      </c>
      <c r="E113" s="244" t="s">
        <v>219</v>
      </c>
      <c r="F113" s="245" t="s">
        <v>220</v>
      </c>
      <c r="G113" s="246" t="s">
        <v>210</v>
      </c>
      <c r="H113" s="247">
        <v>5.0620000000000003</v>
      </c>
      <c r="I113" s="8"/>
      <c r="J113" s="248">
        <f>ROUND(I113*H113,2)</f>
        <v>0</v>
      </c>
      <c r="K113" s="245" t="s">
        <v>188</v>
      </c>
      <c r="L113" s="113"/>
      <c r="M113" s="249" t="s">
        <v>5</v>
      </c>
      <c r="N113" s="250" t="s">
        <v>44</v>
      </c>
      <c r="O113" s="114"/>
      <c r="P113" s="251">
        <f>O113*H113</f>
        <v>0</v>
      </c>
      <c r="Q113" s="251">
        <v>0</v>
      </c>
      <c r="R113" s="251">
        <f>Q113*H113</f>
        <v>0</v>
      </c>
      <c r="S113" s="251">
        <v>0</v>
      </c>
      <c r="T113" s="252">
        <f>S113*H113</f>
        <v>0</v>
      </c>
      <c r="AR113" s="97" t="s">
        <v>167</v>
      </c>
      <c r="AT113" s="97" t="s">
        <v>162</v>
      </c>
      <c r="AU113" s="97" t="s">
        <v>81</v>
      </c>
      <c r="AY113" s="97" t="s">
        <v>160</v>
      </c>
      <c r="BE113" s="253">
        <f>IF(N113="základní",J113,0)</f>
        <v>0</v>
      </c>
      <c r="BF113" s="253">
        <f>IF(N113="snížená",J113,0)</f>
        <v>0</v>
      </c>
      <c r="BG113" s="253">
        <f>IF(N113="zákl. přenesená",J113,0)</f>
        <v>0</v>
      </c>
      <c r="BH113" s="253">
        <f>IF(N113="sníž. přenesená",J113,0)</f>
        <v>0</v>
      </c>
      <c r="BI113" s="253">
        <f>IF(N113="nulová",J113,0)</f>
        <v>0</v>
      </c>
      <c r="BJ113" s="97" t="s">
        <v>77</v>
      </c>
      <c r="BK113" s="253">
        <f>ROUND(I113*H113,2)</f>
        <v>0</v>
      </c>
      <c r="BL113" s="97" t="s">
        <v>167</v>
      </c>
      <c r="BM113" s="97" t="s">
        <v>801</v>
      </c>
    </row>
    <row r="114" spans="2:65" s="258" customFormat="1">
      <c r="B114" s="257"/>
      <c r="D114" s="254" t="s">
        <v>171</v>
      </c>
      <c r="E114" s="259" t="s">
        <v>5</v>
      </c>
      <c r="F114" s="260" t="s">
        <v>324</v>
      </c>
      <c r="H114" s="259" t="s">
        <v>5</v>
      </c>
      <c r="I114" s="9"/>
      <c r="L114" s="257"/>
      <c r="M114" s="261"/>
      <c r="N114" s="262"/>
      <c r="O114" s="262"/>
      <c r="P114" s="262"/>
      <c r="Q114" s="262"/>
      <c r="R114" s="262"/>
      <c r="S114" s="262"/>
      <c r="T114" s="263"/>
      <c r="AT114" s="259" t="s">
        <v>171</v>
      </c>
      <c r="AU114" s="259" t="s">
        <v>81</v>
      </c>
      <c r="AV114" s="258" t="s">
        <v>77</v>
      </c>
      <c r="AW114" s="258" t="s">
        <v>36</v>
      </c>
      <c r="AX114" s="258" t="s">
        <v>73</v>
      </c>
      <c r="AY114" s="259" t="s">
        <v>160</v>
      </c>
    </row>
    <row r="115" spans="2:65" s="258" customFormat="1">
      <c r="B115" s="257"/>
      <c r="D115" s="254" t="s">
        <v>171</v>
      </c>
      <c r="E115" s="259" t="s">
        <v>5</v>
      </c>
      <c r="F115" s="260" t="s">
        <v>222</v>
      </c>
      <c r="H115" s="259" t="s">
        <v>5</v>
      </c>
      <c r="I115" s="9"/>
      <c r="L115" s="257"/>
      <c r="M115" s="261"/>
      <c r="N115" s="262"/>
      <c r="O115" s="262"/>
      <c r="P115" s="262"/>
      <c r="Q115" s="262"/>
      <c r="R115" s="262"/>
      <c r="S115" s="262"/>
      <c r="T115" s="263"/>
      <c r="AT115" s="259" t="s">
        <v>171</v>
      </c>
      <c r="AU115" s="259" t="s">
        <v>81</v>
      </c>
      <c r="AV115" s="258" t="s">
        <v>77</v>
      </c>
      <c r="AW115" s="258" t="s">
        <v>36</v>
      </c>
      <c r="AX115" s="258" t="s">
        <v>73</v>
      </c>
      <c r="AY115" s="259" t="s">
        <v>160</v>
      </c>
    </row>
    <row r="116" spans="2:65" s="265" customFormat="1">
      <c r="B116" s="264"/>
      <c r="D116" s="254" t="s">
        <v>171</v>
      </c>
      <c r="E116" s="266" t="s">
        <v>5</v>
      </c>
      <c r="F116" s="267" t="s">
        <v>802</v>
      </c>
      <c r="H116" s="268">
        <v>5.0620000000000003</v>
      </c>
      <c r="I116" s="10"/>
      <c r="L116" s="264"/>
      <c r="M116" s="269"/>
      <c r="N116" s="270"/>
      <c r="O116" s="270"/>
      <c r="P116" s="270"/>
      <c r="Q116" s="270"/>
      <c r="R116" s="270"/>
      <c r="S116" s="270"/>
      <c r="T116" s="271"/>
      <c r="AT116" s="266" t="s">
        <v>171</v>
      </c>
      <c r="AU116" s="266" t="s">
        <v>81</v>
      </c>
      <c r="AV116" s="265" t="s">
        <v>81</v>
      </c>
      <c r="AW116" s="265" t="s">
        <v>36</v>
      </c>
      <c r="AX116" s="265" t="s">
        <v>77</v>
      </c>
      <c r="AY116" s="266" t="s">
        <v>160</v>
      </c>
    </row>
    <row r="117" spans="2:65" s="118" customFormat="1" ht="38.25" customHeight="1">
      <c r="B117" s="113"/>
      <c r="C117" s="243" t="s">
        <v>207</v>
      </c>
      <c r="D117" s="243" t="s">
        <v>162</v>
      </c>
      <c r="E117" s="244" t="s">
        <v>224</v>
      </c>
      <c r="F117" s="245" t="s">
        <v>225</v>
      </c>
      <c r="G117" s="246" t="s">
        <v>210</v>
      </c>
      <c r="H117" s="247">
        <v>8.01</v>
      </c>
      <c r="I117" s="8"/>
      <c r="J117" s="248">
        <f>ROUND(I117*H117,2)</f>
        <v>0</v>
      </c>
      <c r="K117" s="245" t="s">
        <v>188</v>
      </c>
      <c r="L117" s="113"/>
      <c r="M117" s="249" t="s">
        <v>5</v>
      </c>
      <c r="N117" s="250" t="s">
        <v>44</v>
      </c>
      <c r="O117" s="114"/>
      <c r="P117" s="251">
        <f>O117*H117</f>
        <v>0</v>
      </c>
      <c r="Q117" s="251">
        <v>0</v>
      </c>
      <c r="R117" s="251">
        <f>Q117*H117</f>
        <v>0</v>
      </c>
      <c r="S117" s="251">
        <v>0</v>
      </c>
      <c r="T117" s="252">
        <f>S117*H117</f>
        <v>0</v>
      </c>
      <c r="AR117" s="97" t="s">
        <v>167</v>
      </c>
      <c r="AT117" s="97" t="s">
        <v>162</v>
      </c>
      <c r="AU117" s="97" t="s">
        <v>81</v>
      </c>
      <c r="AY117" s="97" t="s">
        <v>160</v>
      </c>
      <c r="BE117" s="253">
        <f>IF(N117="základní",J117,0)</f>
        <v>0</v>
      </c>
      <c r="BF117" s="253">
        <f>IF(N117="snížená",J117,0)</f>
        <v>0</v>
      </c>
      <c r="BG117" s="253">
        <f>IF(N117="zákl. přenesená",J117,0)</f>
        <v>0</v>
      </c>
      <c r="BH117" s="253">
        <f>IF(N117="sníž. přenesená",J117,0)</f>
        <v>0</v>
      </c>
      <c r="BI117" s="253">
        <f>IF(N117="nulová",J117,0)</f>
        <v>0</v>
      </c>
      <c r="BJ117" s="97" t="s">
        <v>77</v>
      </c>
      <c r="BK117" s="253">
        <f>ROUND(I117*H117,2)</f>
        <v>0</v>
      </c>
      <c r="BL117" s="97" t="s">
        <v>167</v>
      </c>
      <c r="BM117" s="97" t="s">
        <v>803</v>
      </c>
    </row>
    <row r="118" spans="2:65" s="258" customFormat="1">
      <c r="B118" s="257"/>
      <c r="D118" s="254" t="s">
        <v>171</v>
      </c>
      <c r="E118" s="259" t="s">
        <v>5</v>
      </c>
      <c r="F118" s="260" t="s">
        <v>804</v>
      </c>
      <c r="H118" s="259" t="s">
        <v>5</v>
      </c>
      <c r="I118" s="9"/>
      <c r="L118" s="257"/>
      <c r="M118" s="261"/>
      <c r="N118" s="262"/>
      <c r="O118" s="262"/>
      <c r="P118" s="262"/>
      <c r="Q118" s="262"/>
      <c r="R118" s="262"/>
      <c r="S118" s="262"/>
      <c r="T118" s="263"/>
      <c r="AT118" s="259" t="s">
        <v>171</v>
      </c>
      <c r="AU118" s="259" t="s">
        <v>81</v>
      </c>
      <c r="AV118" s="258" t="s">
        <v>77</v>
      </c>
      <c r="AW118" s="258" t="s">
        <v>36</v>
      </c>
      <c r="AX118" s="258" t="s">
        <v>73</v>
      </c>
      <c r="AY118" s="259" t="s">
        <v>160</v>
      </c>
    </row>
    <row r="119" spans="2:65" s="258" customFormat="1">
      <c r="B119" s="257"/>
      <c r="D119" s="254" t="s">
        <v>171</v>
      </c>
      <c r="E119" s="259" t="s">
        <v>5</v>
      </c>
      <c r="F119" s="260" t="s">
        <v>222</v>
      </c>
      <c r="H119" s="259" t="s">
        <v>5</v>
      </c>
      <c r="I119" s="9"/>
      <c r="L119" s="257"/>
      <c r="M119" s="261"/>
      <c r="N119" s="262"/>
      <c r="O119" s="262"/>
      <c r="P119" s="262"/>
      <c r="Q119" s="262"/>
      <c r="R119" s="262"/>
      <c r="S119" s="262"/>
      <c r="T119" s="263"/>
      <c r="AT119" s="259" t="s">
        <v>171</v>
      </c>
      <c r="AU119" s="259" t="s">
        <v>81</v>
      </c>
      <c r="AV119" s="258" t="s">
        <v>77</v>
      </c>
      <c r="AW119" s="258" t="s">
        <v>36</v>
      </c>
      <c r="AX119" s="258" t="s">
        <v>73</v>
      </c>
      <c r="AY119" s="259" t="s">
        <v>160</v>
      </c>
    </row>
    <row r="120" spans="2:65" s="265" customFormat="1">
      <c r="B120" s="264"/>
      <c r="D120" s="254" t="s">
        <v>171</v>
      </c>
      <c r="E120" s="266" t="s">
        <v>5</v>
      </c>
      <c r="F120" s="267" t="s">
        <v>805</v>
      </c>
      <c r="H120" s="268">
        <v>11.96</v>
      </c>
      <c r="I120" s="10"/>
      <c r="L120" s="264"/>
      <c r="M120" s="269"/>
      <c r="N120" s="270"/>
      <c r="O120" s="270"/>
      <c r="P120" s="270"/>
      <c r="Q120" s="270"/>
      <c r="R120" s="270"/>
      <c r="S120" s="270"/>
      <c r="T120" s="271"/>
      <c r="AT120" s="266" t="s">
        <v>171</v>
      </c>
      <c r="AU120" s="266" t="s">
        <v>81</v>
      </c>
      <c r="AV120" s="265" t="s">
        <v>81</v>
      </c>
      <c r="AW120" s="265" t="s">
        <v>36</v>
      </c>
      <c r="AX120" s="265" t="s">
        <v>73</v>
      </c>
      <c r="AY120" s="266" t="s">
        <v>160</v>
      </c>
    </row>
    <row r="121" spans="2:65" s="265" customFormat="1">
      <c r="B121" s="264"/>
      <c r="D121" s="254" t="s">
        <v>171</v>
      </c>
      <c r="E121" s="266" t="s">
        <v>5</v>
      </c>
      <c r="F121" s="267" t="s">
        <v>806</v>
      </c>
      <c r="H121" s="268">
        <v>-5.0620000000000003</v>
      </c>
      <c r="I121" s="10"/>
      <c r="L121" s="264"/>
      <c r="M121" s="269"/>
      <c r="N121" s="270"/>
      <c r="O121" s="270"/>
      <c r="P121" s="270"/>
      <c r="Q121" s="270"/>
      <c r="R121" s="270"/>
      <c r="S121" s="270"/>
      <c r="T121" s="271"/>
      <c r="AT121" s="266" t="s">
        <v>171</v>
      </c>
      <c r="AU121" s="266" t="s">
        <v>81</v>
      </c>
      <c r="AV121" s="265" t="s">
        <v>81</v>
      </c>
      <c r="AW121" s="265" t="s">
        <v>36</v>
      </c>
      <c r="AX121" s="265" t="s">
        <v>73</v>
      </c>
      <c r="AY121" s="266" t="s">
        <v>160</v>
      </c>
    </row>
    <row r="122" spans="2:65" s="258" customFormat="1">
      <c r="B122" s="257"/>
      <c r="D122" s="254" t="s">
        <v>171</v>
      </c>
      <c r="E122" s="259" t="s">
        <v>5</v>
      </c>
      <c r="F122" s="260" t="s">
        <v>229</v>
      </c>
      <c r="H122" s="259" t="s">
        <v>5</v>
      </c>
      <c r="I122" s="9"/>
      <c r="L122" s="257"/>
      <c r="M122" s="261"/>
      <c r="N122" s="262"/>
      <c r="O122" s="262"/>
      <c r="P122" s="262"/>
      <c r="Q122" s="262"/>
      <c r="R122" s="262"/>
      <c r="S122" s="262"/>
      <c r="T122" s="263"/>
      <c r="AT122" s="259" t="s">
        <v>171</v>
      </c>
      <c r="AU122" s="259" t="s">
        <v>81</v>
      </c>
      <c r="AV122" s="258" t="s">
        <v>77</v>
      </c>
      <c r="AW122" s="258" t="s">
        <v>36</v>
      </c>
      <c r="AX122" s="258" t="s">
        <v>73</v>
      </c>
      <c r="AY122" s="259" t="s">
        <v>160</v>
      </c>
    </row>
    <row r="123" spans="2:65" s="265" customFormat="1">
      <c r="B123" s="264"/>
      <c r="D123" s="254" t="s">
        <v>171</v>
      </c>
      <c r="E123" s="266" t="s">
        <v>5</v>
      </c>
      <c r="F123" s="267" t="s">
        <v>807</v>
      </c>
      <c r="H123" s="268">
        <v>1.1120000000000001</v>
      </c>
      <c r="I123" s="10"/>
      <c r="L123" s="264"/>
      <c r="M123" s="269"/>
      <c r="N123" s="270"/>
      <c r="O123" s="270"/>
      <c r="P123" s="270"/>
      <c r="Q123" s="270"/>
      <c r="R123" s="270"/>
      <c r="S123" s="270"/>
      <c r="T123" s="271"/>
      <c r="AT123" s="266" t="s">
        <v>171</v>
      </c>
      <c r="AU123" s="266" t="s">
        <v>81</v>
      </c>
      <c r="AV123" s="265" t="s">
        <v>81</v>
      </c>
      <c r="AW123" s="265" t="s">
        <v>36</v>
      </c>
      <c r="AX123" s="265" t="s">
        <v>73</v>
      </c>
      <c r="AY123" s="266" t="s">
        <v>160</v>
      </c>
    </row>
    <row r="124" spans="2:65" s="273" customFormat="1">
      <c r="B124" s="272"/>
      <c r="D124" s="254" t="s">
        <v>171</v>
      </c>
      <c r="E124" s="274" t="s">
        <v>5</v>
      </c>
      <c r="F124" s="275" t="s">
        <v>176</v>
      </c>
      <c r="H124" s="276">
        <v>8.01</v>
      </c>
      <c r="I124" s="11"/>
      <c r="L124" s="272"/>
      <c r="M124" s="277"/>
      <c r="N124" s="278"/>
      <c r="O124" s="278"/>
      <c r="P124" s="278"/>
      <c r="Q124" s="278"/>
      <c r="R124" s="278"/>
      <c r="S124" s="278"/>
      <c r="T124" s="279"/>
      <c r="AT124" s="274" t="s">
        <v>171</v>
      </c>
      <c r="AU124" s="274" t="s">
        <v>81</v>
      </c>
      <c r="AV124" s="273" t="s">
        <v>167</v>
      </c>
      <c r="AW124" s="273" t="s">
        <v>36</v>
      </c>
      <c r="AX124" s="273" t="s">
        <v>77</v>
      </c>
      <c r="AY124" s="274" t="s">
        <v>160</v>
      </c>
    </row>
    <row r="125" spans="2:65" s="118" customFormat="1" ht="38.25" customHeight="1">
      <c r="B125" s="113"/>
      <c r="C125" s="243" t="s">
        <v>213</v>
      </c>
      <c r="D125" s="243" t="s">
        <v>162</v>
      </c>
      <c r="E125" s="244" t="s">
        <v>232</v>
      </c>
      <c r="F125" s="245" t="s">
        <v>233</v>
      </c>
      <c r="G125" s="246" t="s">
        <v>210</v>
      </c>
      <c r="H125" s="247">
        <v>2.403</v>
      </c>
      <c r="I125" s="8"/>
      <c r="J125" s="248">
        <f>ROUND(I125*H125,2)</f>
        <v>0</v>
      </c>
      <c r="K125" s="245" t="s">
        <v>166</v>
      </c>
      <c r="L125" s="113"/>
      <c r="M125" s="249" t="s">
        <v>5</v>
      </c>
      <c r="N125" s="250" t="s">
        <v>44</v>
      </c>
      <c r="O125" s="114"/>
      <c r="P125" s="251">
        <f>O125*H125</f>
        <v>0</v>
      </c>
      <c r="Q125" s="251">
        <v>0</v>
      </c>
      <c r="R125" s="251">
        <f>Q125*H125</f>
        <v>0</v>
      </c>
      <c r="S125" s="251">
        <v>0</v>
      </c>
      <c r="T125" s="252">
        <f>S125*H125</f>
        <v>0</v>
      </c>
      <c r="AR125" s="97" t="s">
        <v>167</v>
      </c>
      <c r="AT125" s="97" t="s">
        <v>162</v>
      </c>
      <c r="AU125" s="97" t="s">
        <v>81</v>
      </c>
      <c r="AY125" s="97" t="s">
        <v>160</v>
      </c>
      <c r="BE125" s="253">
        <f>IF(N125="základní",J125,0)</f>
        <v>0</v>
      </c>
      <c r="BF125" s="253">
        <f>IF(N125="snížená",J125,0)</f>
        <v>0</v>
      </c>
      <c r="BG125" s="253">
        <f>IF(N125="zákl. přenesená",J125,0)</f>
        <v>0</v>
      </c>
      <c r="BH125" s="253">
        <f>IF(N125="sníž. přenesená",J125,0)</f>
        <v>0</v>
      </c>
      <c r="BI125" s="253">
        <f>IF(N125="nulová",J125,0)</f>
        <v>0</v>
      </c>
      <c r="BJ125" s="97" t="s">
        <v>77</v>
      </c>
      <c r="BK125" s="253">
        <f>ROUND(I125*H125,2)</f>
        <v>0</v>
      </c>
      <c r="BL125" s="97" t="s">
        <v>167</v>
      </c>
      <c r="BM125" s="97" t="s">
        <v>808</v>
      </c>
    </row>
    <row r="126" spans="2:65" s="118" customFormat="1" ht="27">
      <c r="B126" s="113"/>
      <c r="D126" s="254" t="s">
        <v>169</v>
      </c>
      <c r="F126" s="255" t="s">
        <v>235</v>
      </c>
      <c r="I126" s="6"/>
      <c r="L126" s="113"/>
      <c r="M126" s="256"/>
      <c r="N126" s="114"/>
      <c r="O126" s="114"/>
      <c r="P126" s="114"/>
      <c r="Q126" s="114"/>
      <c r="R126" s="114"/>
      <c r="S126" s="114"/>
      <c r="T126" s="144"/>
      <c r="AT126" s="97" t="s">
        <v>169</v>
      </c>
      <c r="AU126" s="97" t="s">
        <v>81</v>
      </c>
    </row>
    <row r="127" spans="2:65" s="265" customFormat="1">
      <c r="B127" s="264"/>
      <c r="D127" s="254" t="s">
        <v>171</v>
      </c>
      <c r="F127" s="267" t="s">
        <v>809</v>
      </c>
      <c r="H127" s="268">
        <v>2.403</v>
      </c>
      <c r="I127" s="10"/>
      <c r="L127" s="264"/>
      <c r="M127" s="269"/>
      <c r="N127" s="270"/>
      <c r="O127" s="270"/>
      <c r="P127" s="270"/>
      <c r="Q127" s="270"/>
      <c r="R127" s="270"/>
      <c r="S127" s="270"/>
      <c r="T127" s="271"/>
      <c r="AT127" s="266" t="s">
        <v>171</v>
      </c>
      <c r="AU127" s="266" t="s">
        <v>81</v>
      </c>
      <c r="AV127" s="265" t="s">
        <v>81</v>
      </c>
      <c r="AW127" s="265" t="s">
        <v>6</v>
      </c>
      <c r="AX127" s="265" t="s">
        <v>77</v>
      </c>
      <c r="AY127" s="266" t="s">
        <v>160</v>
      </c>
    </row>
    <row r="128" spans="2:65" s="118" customFormat="1" ht="25.5" customHeight="1">
      <c r="B128" s="113"/>
      <c r="C128" s="243" t="s">
        <v>218</v>
      </c>
      <c r="D128" s="243" t="s">
        <v>162</v>
      </c>
      <c r="E128" s="244" t="s">
        <v>810</v>
      </c>
      <c r="F128" s="245" t="s">
        <v>811</v>
      </c>
      <c r="G128" s="246" t="s">
        <v>165</v>
      </c>
      <c r="H128" s="247">
        <v>27.88</v>
      </c>
      <c r="I128" s="8"/>
      <c r="J128" s="248">
        <f>ROUND(I128*H128,2)</f>
        <v>0</v>
      </c>
      <c r="K128" s="245" t="s">
        <v>166</v>
      </c>
      <c r="L128" s="113"/>
      <c r="M128" s="249" t="s">
        <v>5</v>
      </c>
      <c r="N128" s="250" t="s">
        <v>44</v>
      </c>
      <c r="O128" s="114"/>
      <c r="P128" s="251">
        <f>O128*H128</f>
        <v>0</v>
      </c>
      <c r="Q128" s="251">
        <v>5.8E-4</v>
      </c>
      <c r="R128" s="251">
        <f>Q128*H128</f>
        <v>1.6170399999999998E-2</v>
      </c>
      <c r="S128" s="251">
        <v>0</v>
      </c>
      <c r="T128" s="252">
        <f>S128*H128</f>
        <v>0</v>
      </c>
      <c r="AR128" s="97" t="s">
        <v>167</v>
      </c>
      <c r="AT128" s="97" t="s">
        <v>162</v>
      </c>
      <c r="AU128" s="97" t="s">
        <v>81</v>
      </c>
      <c r="AY128" s="97" t="s">
        <v>160</v>
      </c>
      <c r="BE128" s="253">
        <f>IF(N128="základní",J128,0)</f>
        <v>0</v>
      </c>
      <c r="BF128" s="253">
        <f>IF(N128="snížená",J128,0)</f>
        <v>0</v>
      </c>
      <c r="BG128" s="253">
        <f>IF(N128="zákl. přenesená",J128,0)</f>
        <v>0</v>
      </c>
      <c r="BH128" s="253">
        <f>IF(N128="sníž. přenesená",J128,0)</f>
        <v>0</v>
      </c>
      <c r="BI128" s="253">
        <f>IF(N128="nulová",J128,0)</f>
        <v>0</v>
      </c>
      <c r="BJ128" s="97" t="s">
        <v>77</v>
      </c>
      <c r="BK128" s="253">
        <f>ROUND(I128*H128,2)</f>
        <v>0</v>
      </c>
      <c r="BL128" s="97" t="s">
        <v>167</v>
      </c>
      <c r="BM128" s="97" t="s">
        <v>812</v>
      </c>
    </row>
    <row r="129" spans="2:65" s="258" customFormat="1">
      <c r="B129" s="257"/>
      <c r="D129" s="254" t="s">
        <v>171</v>
      </c>
      <c r="E129" s="259" t="s">
        <v>5</v>
      </c>
      <c r="F129" s="260" t="s">
        <v>324</v>
      </c>
      <c r="H129" s="259" t="s">
        <v>5</v>
      </c>
      <c r="I129" s="9"/>
      <c r="L129" s="257"/>
      <c r="M129" s="261"/>
      <c r="N129" s="262"/>
      <c r="O129" s="262"/>
      <c r="P129" s="262"/>
      <c r="Q129" s="262"/>
      <c r="R129" s="262"/>
      <c r="S129" s="262"/>
      <c r="T129" s="263"/>
      <c r="AT129" s="259" t="s">
        <v>171</v>
      </c>
      <c r="AU129" s="259" t="s">
        <v>81</v>
      </c>
      <c r="AV129" s="258" t="s">
        <v>77</v>
      </c>
      <c r="AW129" s="258" t="s">
        <v>36</v>
      </c>
      <c r="AX129" s="258" t="s">
        <v>73</v>
      </c>
      <c r="AY129" s="259" t="s">
        <v>160</v>
      </c>
    </row>
    <row r="130" spans="2:65" s="258" customFormat="1">
      <c r="B130" s="257"/>
      <c r="D130" s="254" t="s">
        <v>171</v>
      </c>
      <c r="E130" s="259" t="s">
        <v>5</v>
      </c>
      <c r="F130" s="260" t="s">
        <v>222</v>
      </c>
      <c r="H130" s="259" t="s">
        <v>5</v>
      </c>
      <c r="I130" s="9"/>
      <c r="L130" s="257"/>
      <c r="M130" s="261"/>
      <c r="N130" s="262"/>
      <c r="O130" s="262"/>
      <c r="P130" s="262"/>
      <c r="Q130" s="262"/>
      <c r="R130" s="262"/>
      <c r="S130" s="262"/>
      <c r="T130" s="263"/>
      <c r="AT130" s="259" t="s">
        <v>171</v>
      </c>
      <c r="AU130" s="259" t="s">
        <v>81</v>
      </c>
      <c r="AV130" s="258" t="s">
        <v>77</v>
      </c>
      <c r="AW130" s="258" t="s">
        <v>36</v>
      </c>
      <c r="AX130" s="258" t="s">
        <v>73</v>
      </c>
      <c r="AY130" s="259" t="s">
        <v>160</v>
      </c>
    </row>
    <row r="131" spans="2:65" s="265" customFormat="1">
      <c r="B131" s="264"/>
      <c r="D131" s="254" t="s">
        <v>171</v>
      </c>
      <c r="E131" s="266" t="s">
        <v>5</v>
      </c>
      <c r="F131" s="267" t="s">
        <v>813</v>
      </c>
      <c r="H131" s="268">
        <v>27.88</v>
      </c>
      <c r="I131" s="10"/>
      <c r="L131" s="264"/>
      <c r="M131" s="269"/>
      <c r="N131" s="270"/>
      <c r="O131" s="270"/>
      <c r="P131" s="270"/>
      <c r="Q131" s="270"/>
      <c r="R131" s="270"/>
      <c r="S131" s="270"/>
      <c r="T131" s="271"/>
      <c r="AT131" s="266" t="s">
        <v>171</v>
      </c>
      <c r="AU131" s="266" t="s">
        <v>81</v>
      </c>
      <c r="AV131" s="265" t="s">
        <v>81</v>
      </c>
      <c r="AW131" s="265" t="s">
        <v>36</v>
      </c>
      <c r="AX131" s="265" t="s">
        <v>77</v>
      </c>
      <c r="AY131" s="266" t="s">
        <v>160</v>
      </c>
    </row>
    <row r="132" spans="2:65" s="118" customFormat="1" ht="25.5" customHeight="1">
      <c r="B132" s="113"/>
      <c r="C132" s="243" t="s">
        <v>196</v>
      </c>
      <c r="D132" s="243" t="s">
        <v>162</v>
      </c>
      <c r="E132" s="244" t="s">
        <v>814</v>
      </c>
      <c r="F132" s="245" t="s">
        <v>815</v>
      </c>
      <c r="G132" s="246" t="s">
        <v>165</v>
      </c>
      <c r="H132" s="247">
        <v>27.88</v>
      </c>
      <c r="I132" s="8"/>
      <c r="J132" s="248">
        <f>ROUND(I132*H132,2)</f>
        <v>0</v>
      </c>
      <c r="K132" s="245" t="s">
        <v>166</v>
      </c>
      <c r="L132" s="113"/>
      <c r="M132" s="249" t="s">
        <v>5</v>
      </c>
      <c r="N132" s="250" t="s">
        <v>44</v>
      </c>
      <c r="O132" s="114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AR132" s="97" t="s">
        <v>167</v>
      </c>
      <c r="AT132" s="97" t="s">
        <v>162</v>
      </c>
      <c r="AU132" s="97" t="s">
        <v>81</v>
      </c>
      <c r="AY132" s="97" t="s">
        <v>160</v>
      </c>
      <c r="BE132" s="253">
        <f>IF(N132="základní",J132,0)</f>
        <v>0</v>
      </c>
      <c r="BF132" s="253">
        <f>IF(N132="snížená",J132,0)</f>
        <v>0</v>
      </c>
      <c r="BG132" s="253">
        <f>IF(N132="zákl. přenesená",J132,0)</f>
        <v>0</v>
      </c>
      <c r="BH132" s="253">
        <f>IF(N132="sníž. přenesená",J132,0)</f>
        <v>0</v>
      </c>
      <c r="BI132" s="253">
        <f>IF(N132="nulová",J132,0)</f>
        <v>0</v>
      </c>
      <c r="BJ132" s="97" t="s">
        <v>77</v>
      </c>
      <c r="BK132" s="253">
        <f>ROUND(I132*H132,2)</f>
        <v>0</v>
      </c>
      <c r="BL132" s="97" t="s">
        <v>167</v>
      </c>
      <c r="BM132" s="97" t="s">
        <v>816</v>
      </c>
    </row>
    <row r="133" spans="2:65" s="265" customFormat="1">
      <c r="B133" s="264"/>
      <c r="D133" s="254" t="s">
        <v>171</v>
      </c>
      <c r="E133" s="266" t="s">
        <v>5</v>
      </c>
      <c r="F133" s="267" t="s">
        <v>817</v>
      </c>
      <c r="H133" s="268">
        <v>27.88</v>
      </c>
      <c r="I133" s="10"/>
      <c r="L133" s="264"/>
      <c r="M133" s="269"/>
      <c r="N133" s="270"/>
      <c r="O133" s="270"/>
      <c r="P133" s="270"/>
      <c r="Q133" s="270"/>
      <c r="R133" s="270"/>
      <c r="S133" s="270"/>
      <c r="T133" s="271"/>
      <c r="AT133" s="266" t="s">
        <v>171</v>
      </c>
      <c r="AU133" s="266" t="s">
        <v>81</v>
      </c>
      <c r="AV133" s="265" t="s">
        <v>81</v>
      </c>
      <c r="AW133" s="265" t="s">
        <v>36</v>
      </c>
      <c r="AX133" s="265" t="s">
        <v>77</v>
      </c>
      <c r="AY133" s="266" t="s">
        <v>160</v>
      </c>
    </row>
    <row r="134" spans="2:65" s="118" customFormat="1" ht="38.25" customHeight="1">
      <c r="B134" s="113"/>
      <c r="C134" s="243" t="s">
        <v>231</v>
      </c>
      <c r="D134" s="243" t="s">
        <v>162</v>
      </c>
      <c r="E134" s="244" t="s">
        <v>248</v>
      </c>
      <c r="F134" s="245" t="s">
        <v>249</v>
      </c>
      <c r="G134" s="246" t="s">
        <v>210</v>
      </c>
      <c r="H134" s="247">
        <v>6.5359999999999996</v>
      </c>
      <c r="I134" s="8"/>
      <c r="J134" s="248">
        <f>ROUND(I134*H134,2)</f>
        <v>0</v>
      </c>
      <c r="K134" s="245" t="s">
        <v>166</v>
      </c>
      <c r="L134" s="113"/>
      <c r="M134" s="249" t="s">
        <v>5</v>
      </c>
      <c r="N134" s="250" t="s">
        <v>44</v>
      </c>
      <c r="O134" s="114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AR134" s="97" t="s">
        <v>167</v>
      </c>
      <c r="AT134" s="97" t="s">
        <v>162</v>
      </c>
      <c r="AU134" s="97" t="s">
        <v>81</v>
      </c>
      <c r="AY134" s="97" t="s">
        <v>160</v>
      </c>
      <c r="BE134" s="253">
        <f>IF(N134="základní",J134,0)</f>
        <v>0</v>
      </c>
      <c r="BF134" s="253">
        <f>IF(N134="snížená",J134,0)</f>
        <v>0</v>
      </c>
      <c r="BG134" s="253">
        <f>IF(N134="zákl. přenesená",J134,0)</f>
        <v>0</v>
      </c>
      <c r="BH134" s="253">
        <f>IF(N134="sníž. přenesená",J134,0)</f>
        <v>0</v>
      </c>
      <c r="BI134" s="253">
        <f>IF(N134="nulová",J134,0)</f>
        <v>0</v>
      </c>
      <c r="BJ134" s="97" t="s">
        <v>77</v>
      </c>
      <c r="BK134" s="253">
        <f>ROUND(I134*H134,2)</f>
        <v>0</v>
      </c>
      <c r="BL134" s="97" t="s">
        <v>167</v>
      </c>
      <c r="BM134" s="97" t="s">
        <v>818</v>
      </c>
    </row>
    <row r="135" spans="2:65" s="118" customFormat="1" ht="40.5">
      <c r="B135" s="113"/>
      <c r="D135" s="254" t="s">
        <v>169</v>
      </c>
      <c r="F135" s="255" t="s">
        <v>251</v>
      </c>
      <c r="I135" s="6"/>
      <c r="L135" s="113"/>
      <c r="M135" s="256"/>
      <c r="N135" s="114"/>
      <c r="O135" s="114"/>
      <c r="P135" s="114"/>
      <c r="Q135" s="114"/>
      <c r="R135" s="114"/>
      <c r="S135" s="114"/>
      <c r="T135" s="144"/>
      <c r="AT135" s="97" t="s">
        <v>169</v>
      </c>
      <c r="AU135" s="97" t="s">
        <v>81</v>
      </c>
    </row>
    <row r="136" spans="2:65" s="258" customFormat="1">
      <c r="B136" s="257"/>
      <c r="D136" s="254" t="s">
        <v>171</v>
      </c>
      <c r="E136" s="259" t="s">
        <v>5</v>
      </c>
      <c r="F136" s="260" t="s">
        <v>252</v>
      </c>
      <c r="H136" s="259" t="s">
        <v>5</v>
      </c>
      <c r="I136" s="9"/>
      <c r="L136" s="257"/>
      <c r="M136" s="261"/>
      <c r="N136" s="262"/>
      <c r="O136" s="262"/>
      <c r="P136" s="262"/>
      <c r="Q136" s="262"/>
      <c r="R136" s="262"/>
      <c r="S136" s="262"/>
      <c r="T136" s="263"/>
      <c r="AT136" s="259" t="s">
        <v>171</v>
      </c>
      <c r="AU136" s="259" t="s">
        <v>81</v>
      </c>
      <c r="AV136" s="258" t="s">
        <v>77</v>
      </c>
      <c r="AW136" s="258" t="s">
        <v>36</v>
      </c>
      <c r="AX136" s="258" t="s">
        <v>73</v>
      </c>
      <c r="AY136" s="259" t="s">
        <v>160</v>
      </c>
    </row>
    <row r="137" spans="2:65" s="265" customFormat="1">
      <c r="B137" s="264"/>
      <c r="D137" s="254" t="s">
        <v>171</v>
      </c>
      <c r="E137" s="266" t="s">
        <v>5</v>
      </c>
      <c r="F137" s="267" t="s">
        <v>819</v>
      </c>
      <c r="H137" s="268">
        <v>6.5359999999999996</v>
      </c>
      <c r="I137" s="10"/>
      <c r="L137" s="264"/>
      <c r="M137" s="269"/>
      <c r="N137" s="270"/>
      <c r="O137" s="270"/>
      <c r="P137" s="270"/>
      <c r="Q137" s="270"/>
      <c r="R137" s="270"/>
      <c r="S137" s="270"/>
      <c r="T137" s="271"/>
      <c r="AT137" s="266" t="s">
        <v>171</v>
      </c>
      <c r="AU137" s="266" t="s">
        <v>81</v>
      </c>
      <c r="AV137" s="265" t="s">
        <v>81</v>
      </c>
      <c r="AW137" s="265" t="s">
        <v>36</v>
      </c>
      <c r="AX137" s="265" t="s">
        <v>77</v>
      </c>
      <c r="AY137" s="266" t="s">
        <v>160</v>
      </c>
    </row>
    <row r="138" spans="2:65" s="118" customFormat="1" ht="16.5" customHeight="1">
      <c r="B138" s="113"/>
      <c r="C138" s="243" t="s">
        <v>237</v>
      </c>
      <c r="D138" s="243" t="s">
        <v>162</v>
      </c>
      <c r="E138" s="244" t="s">
        <v>254</v>
      </c>
      <c r="F138" s="245" t="s">
        <v>255</v>
      </c>
      <c r="G138" s="246" t="s">
        <v>210</v>
      </c>
      <c r="H138" s="247">
        <v>3.8290000000000002</v>
      </c>
      <c r="I138" s="8"/>
      <c r="J138" s="248">
        <f>ROUND(I138*H138,2)</f>
        <v>0</v>
      </c>
      <c r="K138" s="245" t="s">
        <v>5</v>
      </c>
      <c r="L138" s="113"/>
      <c r="M138" s="249" t="s">
        <v>5</v>
      </c>
      <c r="N138" s="250" t="s">
        <v>44</v>
      </c>
      <c r="O138" s="114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AR138" s="97" t="s">
        <v>167</v>
      </c>
      <c r="AT138" s="97" t="s">
        <v>162</v>
      </c>
      <c r="AU138" s="97" t="s">
        <v>81</v>
      </c>
      <c r="AY138" s="97" t="s">
        <v>160</v>
      </c>
      <c r="BE138" s="253">
        <f>IF(N138="základní",J138,0)</f>
        <v>0</v>
      </c>
      <c r="BF138" s="253">
        <f>IF(N138="snížená",J138,0)</f>
        <v>0</v>
      </c>
      <c r="BG138" s="253">
        <f>IF(N138="zákl. přenesená",J138,0)</f>
        <v>0</v>
      </c>
      <c r="BH138" s="253">
        <f>IF(N138="sníž. přenesená",J138,0)</f>
        <v>0</v>
      </c>
      <c r="BI138" s="253">
        <f>IF(N138="nulová",J138,0)</f>
        <v>0</v>
      </c>
      <c r="BJ138" s="97" t="s">
        <v>77</v>
      </c>
      <c r="BK138" s="253">
        <f>ROUND(I138*H138,2)</f>
        <v>0</v>
      </c>
      <c r="BL138" s="97" t="s">
        <v>167</v>
      </c>
      <c r="BM138" s="97" t="s">
        <v>820</v>
      </c>
    </row>
    <row r="139" spans="2:65" s="258" customFormat="1">
      <c r="B139" s="257"/>
      <c r="D139" s="254" t="s">
        <v>171</v>
      </c>
      <c r="E139" s="259" t="s">
        <v>5</v>
      </c>
      <c r="F139" s="260" t="s">
        <v>257</v>
      </c>
      <c r="H139" s="259" t="s">
        <v>5</v>
      </c>
      <c r="I139" s="9"/>
      <c r="L139" s="257"/>
      <c r="M139" s="261"/>
      <c r="N139" s="262"/>
      <c r="O139" s="262"/>
      <c r="P139" s="262"/>
      <c r="Q139" s="262"/>
      <c r="R139" s="262"/>
      <c r="S139" s="262"/>
      <c r="T139" s="263"/>
      <c r="AT139" s="259" t="s">
        <v>171</v>
      </c>
      <c r="AU139" s="259" t="s">
        <v>81</v>
      </c>
      <c r="AV139" s="258" t="s">
        <v>77</v>
      </c>
      <c r="AW139" s="258" t="s">
        <v>36</v>
      </c>
      <c r="AX139" s="258" t="s">
        <v>73</v>
      </c>
      <c r="AY139" s="259" t="s">
        <v>160</v>
      </c>
    </row>
    <row r="140" spans="2:65" s="258" customFormat="1">
      <c r="B140" s="257"/>
      <c r="D140" s="254" t="s">
        <v>171</v>
      </c>
      <c r="E140" s="259" t="s">
        <v>5</v>
      </c>
      <c r="F140" s="260" t="s">
        <v>258</v>
      </c>
      <c r="H140" s="259" t="s">
        <v>5</v>
      </c>
      <c r="I140" s="9"/>
      <c r="L140" s="257"/>
      <c r="M140" s="261"/>
      <c r="N140" s="262"/>
      <c r="O140" s="262"/>
      <c r="P140" s="262"/>
      <c r="Q140" s="262"/>
      <c r="R140" s="262"/>
      <c r="S140" s="262"/>
      <c r="T140" s="263"/>
      <c r="AT140" s="259" t="s">
        <v>171</v>
      </c>
      <c r="AU140" s="259" t="s">
        <v>81</v>
      </c>
      <c r="AV140" s="258" t="s">
        <v>77</v>
      </c>
      <c r="AW140" s="258" t="s">
        <v>36</v>
      </c>
      <c r="AX140" s="258" t="s">
        <v>73</v>
      </c>
      <c r="AY140" s="259" t="s">
        <v>160</v>
      </c>
    </row>
    <row r="141" spans="2:65" s="258" customFormat="1">
      <c r="B141" s="257"/>
      <c r="D141" s="254" t="s">
        <v>171</v>
      </c>
      <c r="E141" s="259" t="s">
        <v>5</v>
      </c>
      <c r="F141" s="260" t="s">
        <v>259</v>
      </c>
      <c r="H141" s="259" t="s">
        <v>5</v>
      </c>
      <c r="I141" s="9"/>
      <c r="L141" s="257"/>
      <c r="M141" s="261"/>
      <c r="N141" s="262"/>
      <c r="O141" s="262"/>
      <c r="P141" s="262"/>
      <c r="Q141" s="262"/>
      <c r="R141" s="262"/>
      <c r="S141" s="262"/>
      <c r="T141" s="263"/>
      <c r="AT141" s="259" t="s">
        <v>171</v>
      </c>
      <c r="AU141" s="259" t="s">
        <v>81</v>
      </c>
      <c r="AV141" s="258" t="s">
        <v>77</v>
      </c>
      <c r="AW141" s="258" t="s">
        <v>36</v>
      </c>
      <c r="AX141" s="258" t="s">
        <v>73</v>
      </c>
      <c r="AY141" s="259" t="s">
        <v>160</v>
      </c>
    </row>
    <row r="142" spans="2:65" s="265" customFormat="1">
      <c r="B142" s="264"/>
      <c r="D142" s="254" t="s">
        <v>171</v>
      </c>
      <c r="E142" s="266" t="s">
        <v>5</v>
      </c>
      <c r="F142" s="267" t="s">
        <v>821</v>
      </c>
      <c r="H142" s="268">
        <v>1.72</v>
      </c>
      <c r="I142" s="10"/>
      <c r="L142" s="264"/>
      <c r="M142" s="269"/>
      <c r="N142" s="270"/>
      <c r="O142" s="270"/>
      <c r="P142" s="270"/>
      <c r="Q142" s="270"/>
      <c r="R142" s="270"/>
      <c r="S142" s="270"/>
      <c r="T142" s="271"/>
      <c r="AT142" s="266" t="s">
        <v>171</v>
      </c>
      <c r="AU142" s="266" t="s">
        <v>81</v>
      </c>
      <c r="AV142" s="265" t="s">
        <v>81</v>
      </c>
      <c r="AW142" s="265" t="s">
        <v>36</v>
      </c>
      <c r="AX142" s="265" t="s">
        <v>73</v>
      </c>
      <c r="AY142" s="266" t="s">
        <v>160</v>
      </c>
    </row>
    <row r="143" spans="2:65" s="265" customFormat="1">
      <c r="B143" s="264"/>
      <c r="D143" s="254" t="s">
        <v>171</v>
      </c>
      <c r="E143" s="266" t="s">
        <v>5</v>
      </c>
      <c r="F143" s="267" t="s">
        <v>822</v>
      </c>
      <c r="H143" s="268">
        <v>2.109</v>
      </c>
      <c r="I143" s="10"/>
      <c r="L143" s="264"/>
      <c r="M143" s="269"/>
      <c r="N143" s="270"/>
      <c r="O143" s="270"/>
      <c r="P143" s="270"/>
      <c r="Q143" s="270"/>
      <c r="R143" s="270"/>
      <c r="S143" s="270"/>
      <c r="T143" s="271"/>
      <c r="AT143" s="266" t="s">
        <v>171</v>
      </c>
      <c r="AU143" s="266" t="s">
        <v>81</v>
      </c>
      <c r="AV143" s="265" t="s">
        <v>81</v>
      </c>
      <c r="AW143" s="265" t="s">
        <v>36</v>
      </c>
      <c r="AX143" s="265" t="s">
        <v>73</v>
      </c>
      <c r="AY143" s="266" t="s">
        <v>160</v>
      </c>
    </row>
    <row r="144" spans="2:65" s="273" customFormat="1">
      <c r="B144" s="272"/>
      <c r="D144" s="254" t="s">
        <v>171</v>
      </c>
      <c r="E144" s="274" t="s">
        <v>5</v>
      </c>
      <c r="F144" s="275" t="s">
        <v>176</v>
      </c>
      <c r="H144" s="276">
        <v>3.8290000000000002</v>
      </c>
      <c r="I144" s="11"/>
      <c r="L144" s="272"/>
      <c r="M144" s="277"/>
      <c r="N144" s="278"/>
      <c r="O144" s="278"/>
      <c r="P144" s="278"/>
      <c r="Q144" s="278"/>
      <c r="R144" s="278"/>
      <c r="S144" s="278"/>
      <c r="T144" s="279"/>
      <c r="AT144" s="274" t="s">
        <v>171</v>
      </c>
      <c r="AU144" s="274" t="s">
        <v>81</v>
      </c>
      <c r="AV144" s="273" t="s">
        <v>167</v>
      </c>
      <c r="AW144" s="273" t="s">
        <v>36</v>
      </c>
      <c r="AX144" s="273" t="s">
        <v>77</v>
      </c>
      <c r="AY144" s="274" t="s">
        <v>160</v>
      </c>
    </row>
    <row r="145" spans="2:65" s="118" customFormat="1" ht="16.5" customHeight="1">
      <c r="B145" s="113"/>
      <c r="C145" s="243" t="s">
        <v>242</v>
      </c>
      <c r="D145" s="243" t="s">
        <v>162</v>
      </c>
      <c r="E145" s="244" t="s">
        <v>263</v>
      </c>
      <c r="F145" s="245" t="s">
        <v>264</v>
      </c>
      <c r="G145" s="246" t="s">
        <v>210</v>
      </c>
      <c r="H145" s="247">
        <v>11.352</v>
      </c>
      <c r="I145" s="8"/>
      <c r="J145" s="248">
        <f>ROUND(I145*H145,2)</f>
        <v>0</v>
      </c>
      <c r="K145" s="245" t="s">
        <v>5</v>
      </c>
      <c r="L145" s="113"/>
      <c r="M145" s="249" t="s">
        <v>5</v>
      </c>
      <c r="N145" s="250" t="s">
        <v>44</v>
      </c>
      <c r="O145" s="114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AR145" s="97" t="s">
        <v>167</v>
      </c>
      <c r="AT145" s="97" t="s">
        <v>162</v>
      </c>
      <c r="AU145" s="97" t="s">
        <v>81</v>
      </c>
      <c r="AY145" s="97" t="s">
        <v>160</v>
      </c>
      <c r="BE145" s="253">
        <f>IF(N145="základní",J145,0)</f>
        <v>0</v>
      </c>
      <c r="BF145" s="253">
        <f>IF(N145="snížená",J145,0)</f>
        <v>0</v>
      </c>
      <c r="BG145" s="253">
        <f>IF(N145="zákl. přenesená",J145,0)</f>
        <v>0</v>
      </c>
      <c r="BH145" s="253">
        <f>IF(N145="sníž. přenesená",J145,0)</f>
        <v>0</v>
      </c>
      <c r="BI145" s="253">
        <f>IF(N145="nulová",J145,0)</f>
        <v>0</v>
      </c>
      <c r="BJ145" s="97" t="s">
        <v>77</v>
      </c>
      <c r="BK145" s="253">
        <f>ROUND(I145*H145,2)</f>
        <v>0</v>
      </c>
      <c r="BL145" s="97" t="s">
        <v>167</v>
      </c>
      <c r="BM145" s="97" t="s">
        <v>823</v>
      </c>
    </row>
    <row r="146" spans="2:65" s="258" customFormat="1">
      <c r="B146" s="257"/>
      <c r="D146" s="254" t="s">
        <v>171</v>
      </c>
      <c r="E146" s="259" t="s">
        <v>5</v>
      </c>
      <c r="F146" s="260" t="s">
        <v>266</v>
      </c>
      <c r="H146" s="259" t="s">
        <v>5</v>
      </c>
      <c r="I146" s="9"/>
      <c r="L146" s="257"/>
      <c r="M146" s="261"/>
      <c r="N146" s="262"/>
      <c r="O146" s="262"/>
      <c r="P146" s="262"/>
      <c r="Q146" s="262"/>
      <c r="R146" s="262"/>
      <c r="S146" s="262"/>
      <c r="T146" s="263"/>
      <c r="AT146" s="259" t="s">
        <v>171</v>
      </c>
      <c r="AU146" s="259" t="s">
        <v>81</v>
      </c>
      <c r="AV146" s="258" t="s">
        <v>77</v>
      </c>
      <c r="AW146" s="258" t="s">
        <v>36</v>
      </c>
      <c r="AX146" s="258" t="s">
        <v>73</v>
      </c>
      <c r="AY146" s="259" t="s">
        <v>160</v>
      </c>
    </row>
    <row r="147" spans="2:65" s="258" customFormat="1">
      <c r="B147" s="257"/>
      <c r="D147" s="254" t="s">
        <v>171</v>
      </c>
      <c r="E147" s="259" t="s">
        <v>5</v>
      </c>
      <c r="F147" s="260" t="s">
        <v>267</v>
      </c>
      <c r="H147" s="259" t="s">
        <v>5</v>
      </c>
      <c r="I147" s="9"/>
      <c r="L147" s="257"/>
      <c r="M147" s="261"/>
      <c r="N147" s="262"/>
      <c r="O147" s="262"/>
      <c r="P147" s="262"/>
      <c r="Q147" s="262"/>
      <c r="R147" s="262"/>
      <c r="S147" s="262"/>
      <c r="T147" s="263"/>
      <c r="AT147" s="259" t="s">
        <v>171</v>
      </c>
      <c r="AU147" s="259" t="s">
        <v>81</v>
      </c>
      <c r="AV147" s="258" t="s">
        <v>77</v>
      </c>
      <c r="AW147" s="258" t="s">
        <v>36</v>
      </c>
      <c r="AX147" s="258" t="s">
        <v>73</v>
      </c>
      <c r="AY147" s="259" t="s">
        <v>160</v>
      </c>
    </row>
    <row r="148" spans="2:65" s="265" customFormat="1">
      <c r="B148" s="264"/>
      <c r="D148" s="254" t="s">
        <v>171</v>
      </c>
      <c r="E148" s="266" t="s">
        <v>5</v>
      </c>
      <c r="F148" s="267" t="s">
        <v>824</v>
      </c>
      <c r="H148" s="268">
        <v>13.071999999999999</v>
      </c>
      <c r="I148" s="10"/>
      <c r="L148" s="264"/>
      <c r="M148" s="269"/>
      <c r="N148" s="270"/>
      <c r="O148" s="270"/>
      <c r="P148" s="270"/>
      <c r="Q148" s="270"/>
      <c r="R148" s="270"/>
      <c r="S148" s="270"/>
      <c r="T148" s="271"/>
      <c r="AT148" s="266" t="s">
        <v>171</v>
      </c>
      <c r="AU148" s="266" t="s">
        <v>81</v>
      </c>
      <c r="AV148" s="265" t="s">
        <v>81</v>
      </c>
      <c r="AW148" s="265" t="s">
        <v>36</v>
      </c>
      <c r="AX148" s="265" t="s">
        <v>73</v>
      </c>
      <c r="AY148" s="266" t="s">
        <v>160</v>
      </c>
    </row>
    <row r="149" spans="2:65" s="265" customFormat="1">
      <c r="B149" s="264"/>
      <c r="D149" s="254" t="s">
        <v>171</v>
      </c>
      <c r="E149" s="266" t="s">
        <v>5</v>
      </c>
      <c r="F149" s="267" t="s">
        <v>825</v>
      </c>
      <c r="H149" s="268">
        <v>-1.72</v>
      </c>
      <c r="I149" s="10"/>
      <c r="L149" s="264"/>
      <c r="M149" s="269"/>
      <c r="N149" s="270"/>
      <c r="O149" s="270"/>
      <c r="P149" s="270"/>
      <c r="Q149" s="270"/>
      <c r="R149" s="270"/>
      <c r="S149" s="270"/>
      <c r="T149" s="271"/>
      <c r="AT149" s="266" t="s">
        <v>171</v>
      </c>
      <c r="AU149" s="266" t="s">
        <v>81</v>
      </c>
      <c r="AV149" s="265" t="s">
        <v>81</v>
      </c>
      <c r="AW149" s="265" t="s">
        <v>36</v>
      </c>
      <c r="AX149" s="265" t="s">
        <v>73</v>
      </c>
      <c r="AY149" s="266" t="s">
        <v>160</v>
      </c>
    </row>
    <row r="150" spans="2:65" s="273" customFormat="1">
      <c r="B150" s="272"/>
      <c r="D150" s="254" t="s">
        <v>171</v>
      </c>
      <c r="E150" s="274" t="s">
        <v>5</v>
      </c>
      <c r="F150" s="275" t="s">
        <v>176</v>
      </c>
      <c r="H150" s="276">
        <v>11.352</v>
      </c>
      <c r="I150" s="11"/>
      <c r="L150" s="272"/>
      <c r="M150" s="277"/>
      <c r="N150" s="278"/>
      <c r="O150" s="278"/>
      <c r="P150" s="278"/>
      <c r="Q150" s="278"/>
      <c r="R150" s="278"/>
      <c r="S150" s="278"/>
      <c r="T150" s="279"/>
      <c r="AT150" s="274" t="s">
        <v>171</v>
      </c>
      <c r="AU150" s="274" t="s">
        <v>81</v>
      </c>
      <c r="AV150" s="273" t="s">
        <v>167</v>
      </c>
      <c r="AW150" s="273" t="s">
        <v>36</v>
      </c>
      <c r="AX150" s="273" t="s">
        <v>77</v>
      </c>
      <c r="AY150" s="274" t="s">
        <v>160</v>
      </c>
    </row>
    <row r="151" spans="2:65" s="118" customFormat="1" ht="25.5" customHeight="1">
      <c r="B151" s="113"/>
      <c r="C151" s="243" t="s">
        <v>247</v>
      </c>
      <c r="D151" s="243" t="s">
        <v>162</v>
      </c>
      <c r="E151" s="244" t="s">
        <v>271</v>
      </c>
      <c r="F151" s="245" t="s">
        <v>272</v>
      </c>
      <c r="G151" s="246" t="s">
        <v>210</v>
      </c>
      <c r="H151" s="247">
        <v>14.6</v>
      </c>
      <c r="I151" s="8"/>
      <c r="J151" s="248">
        <f>ROUND(I151*H151,2)</f>
        <v>0</v>
      </c>
      <c r="K151" s="245" t="s">
        <v>166</v>
      </c>
      <c r="L151" s="113"/>
      <c r="M151" s="249" t="s">
        <v>5</v>
      </c>
      <c r="N151" s="250" t="s">
        <v>44</v>
      </c>
      <c r="O151" s="114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AR151" s="97" t="s">
        <v>167</v>
      </c>
      <c r="AT151" s="97" t="s">
        <v>162</v>
      </c>
      <c r="AU151" s="97" t="s">
        <v>81</v>
      </c>
      <c r="AY151" s="97" t="s">
        <v>160</v>
      </c>
      <c r="BE151" s="253">
        <f>IF(N151="základní",J151,0)</f>
        <v>0</v>
      </c>
      <c r="BF151" s="253">
        <f>IF(N151="snížená",J151,0)</f>
        <v>0</v>
      </c>
      <c r="BG151" s="253">
        <f>IF(N151="zákl. přenesená",J151,0)</f>
        <v>0</v>
      </c>
      <c r="BH151" s="253">
        <f>IF(N151="sníž. přenesená",J151,0)</f>
        <v>0</v>
      </c>
      <c r="BI151" s="253">
        <f>IF(N151="nulová",J151,0)</f>
        <v>0</v>
      </c>
      <c r="BJ151" s="97" t="s">
        <v>77</v>
      </c>
      <c r="BK151" s="253">
        <f>ROUND(I151*H151,2)</f>
        <v>0</v>
      </c>
      <c r="BL151" s="97" t="s">
        <v>167</v>
      </c>
      <c r="BM151" s="97" t="s">
        <v>826</v>
      </c>
    </row>
    <row r="152" spans="2:65" s="258" customFormat="1">
      <c r="B152" s="257"/>
      <c r="D152" s="254" t="s">
        <v>171</v>
      </c>
      <c r="E152" s="259" t="s">
        <v>5</v>
      </c>
      <c r="F152" s="260" t="s">
        <v>324</v>
      </c>
      <c r="H152" s="259" t="s">
        <v>5</v>
      </c>
      <c r="I152" s="9"/>
      <c r="L152" s="257"/>
      <c r="M152" s="261"/>
      <c r="N152" s="262"/>
      <c r="O152" s="262"/>
      <c r="P152" s="262"/>
      <c r="Q152" s="262"/>
      <c r="R152" s="262"/>
      <c r="S152" s="262"/>
      <c r="T152" s="263"/>
      <c r="AT152" s="259" t="s">
        <v>171</v>
      </c>
      <c r="AU152" s="259" t="s">
        <v>81</v>
      </c>
      <c r="AV152" s="258" t="s">
        <v>77</v>
      </c>
      <c r="AW152" s="258" t="s">
        <v>36</v>
      </c>
      <c r="AX152" s="258" t="s">
        <v>73</v>
      </c>
      <c r="AY152" s="259" t="s">
        <v>160</v>
      </c>
    </row>
    <row r="153" spans="2:65" s="258" customFormat="1">
      <c r="B153" s="257"/>
      <c r="D153" s="254" t="s">
        <v>171</v>
      </c>
      <c r="E153" s="259" t="s">
        <v>5</v>
      </c>
      <c r="F153" s="260" t="s">
        <v>222</v>
      </c>
      <c r="H153" s="259" t="s">
        <v>5</v>
      </c>
      <c r="I153" s="9"/>
      <c r="L153" s="257"/>
      <c r="M153" s="261"/>
      <c r="N153" s="262"/>
      <c r="O153" s="262"/>
      <c r="P153" s="262"/>
      <c r="Q153" s="262"/>
      <c r="R153" s="262"/>
      <c r="S153" s="262"/>
      <c r="T153" s="263"/>
      <c r="AT153" s="259" t="s">
        <v>171</v>
      </c>
      <c r="AU153" s="259" t="s">
        <v>81</v>
      </c>
      <c r="AV153" s="258" t="s">
        <v>77</v>
      </c>
      <c r="AW153" s="258" t="s">
        <v>36</v>
      </c>
      <c r="AX153" s="258" t="s">
        <v>73</v>
      </c>
      <c r="AY153" s="259" t="s">
        <v>160</v>
      </c>
    </row>
    <row r="154" spans="2:65" s="265" customFormat="1">
      <c r="B154" s="264"/>
      <c r="D154" s="254" t="s">
        <v>171</v>
      </c>
      <c r="E154" s="266" t="s">
        <v>5</v>
      </c>
      <c r="F154" s="267" t="s">
        <v>827</v>
      </c>
      <c r="H154" s="268">
        <v>7.72</v>
      </c>
      <c r="I154" s="10"/>
      <c r="L154" s="264"/>
      <c r="M154" s="269"/>
      <c r="N154" s="270"/>
      <c r="O154" s="270"/>
      <c r="P154" s="270"/>
      <c r="Q154" s="270"/>
      <c r="R154" s="270"/>
      <c r="S154" s="270"/>
      <c r="T154" s="271"/>
      <c r="AT154" s="266" t="s">
        <v>171</v>
      </c>
      <c r="AU154" s="266" t="s">
        <v>81</v>
      </c>
      <c r="AV154" s="265" t="s">
        <v>81</v>
      </c>
      <c r="AW154" s="265" t="s">
        <v>36</v>
      </c>
      <c r="AX154" s="265" t="s">
        <v>73</v>
      </c>
      <c r="AY154" s="266" t="s">
        <v>160</v>
      </c>
    </row>
    <row r="155" spans="2:65" s="265" customFormat="1">
      <c r="B155" s="264"/>
      <c r="D155" s="254" t="s">
        <v>171</v>
      </c>
      <c r="E155" s="266" t="s">
        <v>5</v>
      </c>
      <c r="F155" s="267" t="s">
        <v>828</v>
      </c>
      <c r="H155" s="268">
        <v>6.88</v>
      </c>
      <c r="I155" s="10"/>
      <c r="L155" s="264"/>
      <c r="M155" s="269"/>
      <c r="N155" s="270"/>
      <c r="O155" s="270"/>
      <c r="P155" s="270"/>
      <c r="Q155" s="270"/>
      <c r="R155" s="270"/>
      <c r="S155" s="270"/>
      <c r="T155" s="271"/>
      <c r="AT155" s="266" t="s">
        <v>171</v>
      </c>
      <c r="AU155" s="266" t="s">
        <v>81</v>
      </c>
      <c r="AV155" s="265" t="s">
        <v>81</v>
      </c>
      <c r="AW155" s="265" t="s">
        <v>36</v>
      </c>
      <c r="AX155" s="265" t="s">
        <v>73</v>
      </c>
      <c r="AY155" s="266" t="s">
        <v>160</v>
      </c>
    </row>
    <row r="156" spans="2:65" s="273" customFormat="1">
      <c r="B156" s="272"/>
      <c r="D156" s="254" t="s">
        <v>171</v>
      </c>
      <c r="E156" s="274" t="s">
        <v>5</v>
      </c>
      <c r="F156" s="275" t="s">
        <v>176</v>
      </c>
      <c r="H156" s="276">
        <v>14.6</v>
      </c>
      <c r="I156" s="11"/>
      <c r="L156" s="272"/>
      <c r="M156" s="277"/>
      <c r="N156" s="278"/>
      <c r="O156" s="278"/>
      <c r="P156" s="278"/>
      <c r="Q156" s="278"/>
      <c r="R156" s="278"/>
      <c r="S156" s="278"/>
      <c r="T156" s="279"/>
      <c r="AT156" s="274" t="s">
        <v>171</v>
      </c>
      <c r="AU156" s="274" t="s">
        <v>81</v>
      </c>
      <c r="AV156" s="273" t="s">
        <v>167</v>
      </c>
      <c r="AW156" s="273" t="s">
        <v>36</v>
      </c>
      <c r="AX156" s="273" t="s">
        <v>77</v>
      </c>
      <c r="AY156" s="274" t="s">
        <v>160</v>
      </c>
    </row>
    <row r="157" spans="2:65" s="118" customFormat="1" ht="25.5" customHeight="1">
      <c r="B157" s="113"/>
      <c r="C157" s="280" t="s">
        <v>11</v>
      </c>
      <c r="D157" s="280" t="s">
        <v>277</v>
      </c>
      <c r="E157" s="281" t="s">
        <v>278</v>
      </c>
      <c r="F157" s="282" t="s">
        <v>279</v>
      </c>
      <c r="G157" s="283" t="s">
        <v>280</v>
      </c>
      <c r="H157" s="284">
        <v>13.76</v>
      </c>
      <c r="I157" s="12"/>
      <c r="J157" s="285">
        <f>ROUND(I157*H157,2)</f>
        <v>0</v>
      </c>
      <c r="K157" s="282" t="s">
        <v>5</v>
      </c>
      <c r="L157" s="286"/>
      <c r="M157" s="287" t="s">
        <v>5</v>
      </c>
      <c r="N157" s="288" t="s">
        <v>44</v>
      </c>
      <c r="O157" s="114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AR157" s="97" t="s">
        <v>213</v>
      </c>
      <c r="AT157" s="97" t="s">
        <v>277</v>
      </c>
      <c r="AU157" s="97" t="s">
        <v>81</v>
      </c>
      <c r="AY157" s="97" t="s">
        <v>160</v>
      </c>
      <c r="BE157" s="253">
        <f>IF(N157="základní",J157,0)</f>
        <v>0</v>
      </c>
      <c r="BF157" s="253">
        <f>IF(N157="snížená",J157,0)</f>
        <v>0</v>
      </c>
      <c r="BG157" s="253">
        <f>IF(N157="zákl. přenesená",J157,0)</f>
        <v>0</v>
      </c>
      <c r="BH157" s="253">
        <f>IF(N157="sníž. přenesená",J157,0)</f>
        <v>0</v>
      </c>
      <c r="BI157" s="253">
        <f>IF(N157="nulová",J157,0)</f>
        <v>0</v>
      </c>
      <c r="BJ157" s="97" t="s">
        <v>77</v>
      </c>
      <c r="BK157" s="253">
        <f>ROUND(I157*H157,2)</f>
        <v>0</v>
      </c>
      <c r="BL157" s="97" t="s">
        <v>167</v>
      </c>
      <c r="BM157" s="97" t="s">
        <v>829</v>
      </c>
    </row>
    <row r="158" spans="2:65" s="118" customFormat="1" ht="27">
      <c r="B158" s="113"/>
      <c r="D158" s="254" t="s">
        <v>169</v>
      </c>
      <c r="F158" s="255" t="s">
        <v>282</v>
      </c>
      <c r="I158" s="6"/>
      <c r="L158" s="113"/>
      <c r="M158" s="256"/>
      <c r="N158" s="114"/>
      <c r="O158" s="114"/>
      <c r="P158" s="114"/>
      <c r="Q158" s="114"/>
      <c r="R158" s="114"/>
      <c r="S158" s="114"/>
      <c r="T158" s="144"/>
      <c r="AT158" s="97" t="s">
        <v>169</v>
      </c>
      <c r="AU158" s="97" t="s">
        <v>81</v>
      </c>
    </row>
    <row r="159" spans="2:65" s="265" customFormat="1">
      <c r="B159" s="264"/>
      <c r="D159" s="254" t="s">
        <v>171</v>
      </c>
      <c r="E159" s="266" t="s">
        <v>5</v>
      </c>
      <c r="F159" s="267" t="s">
        <v>830</v>
      </c>
      <c r="H159" s="268">
        <v>13.76</v>
      </c>
      <c r="I159" s="10"/>
      <c r="L159" s="264"/>
      <c r="M159" s="269"/>
      <c r="N159" s="270"/>
      <c r="O159" s="270"/>
      <c r="P159" s="270"/>
      <c r="Q159" s="270"/>
      <c r="R159" s="270"/>
      <c r="S159" s="270"/>
      <c r="T159" s="271"/>
      <c r="AT159" s="266" t="s">
        <v>171</v>
      </c>
      <c r="AU159" s="266" t="s">
        <v>81</v>
      </c>
      <c r="AV159" s="265" t="s">
        <v>81</v>
      </c>
      <c r="AW159" s="265" t="s">
        <v>36</v>
      </c>
      <c r="AX159" s="265" t="s">
        <v>77</v>
      </c>
      <c r="AY159" s="266" t="s">
        <v>160</v>
      </c>
    </row>
    <row r="160" spans="2:65" s="118" customFormat="1" ht="38.25" customHeight="1">
      <c r="B160" s="113"/>
      <c r="C160" s="243" t="s">
        <v>262</v>
      </c>
      <c r="D160" s="243" t="s">
        <v>162</v>
      </c>
      <c r="E160" s="244" t="s">
        <v>285</v>
      </c>
      <c r="F160" s="245" t="s">
        <v>286</v>
      </c>
      <c r="G160" s="246" t="s">
        <v>210</v>
      </c>
      <c r="H160" s="247">
        <v>1.72</v>
      </c>
      <c r="I160" s="8"/>
      <c r="J160" s="248">
        <f>ROUND(I160*H160,2)</f>
        <v>0</v>
      </c>
      <c r="K160" s="245" t="s">
        <v>5</v>
      </c>
      <c r="L160" s="113"/>
      <c r="M160" s="249" t="s">
        <v>5</v>
      </c>
      <c r="N160" s="250" t="s">
        <v>44</v>
      </c>
      <c r="O160" s="114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AR160" s="97" t="s">
        <v>167</v>
      </c>
      <c r="AT160" s="97" t="s">
        <v>162</v>
      </c>
      <c r="AU160" s="97" t="s">
        <v>81</v>
      </c>
      <c r="AY160" s="97" t="s">
        <v>160</v>
      </c>
      <c r="BE160" s="253">
        <f>IF(N160="základní",J160,0)</f>
        <v>0</v>
      </c>
      <c r="BF160" s="253">
        <f>IF(N160="snížená",J160,0)</f>
        <v>0</v>
      </c>
      <c r="BG160" s="253">
        <f>IF(N160="zákl. přenesená",J160,0)</f>
        <v>0</v>
      </c>
      <c r="BH160" s="253">
        <f>IF(N160="sníž. přenesená",J160,0)</f>
        <v>0</v>
      </c>
      <c r="BI160" s="253">
        <f>IF(N160="nulová",J160,0)</f>
        <v>0</v>
      </c>
      <c r="BJ160" s="97" t="s">
        <v>77</v>
      </c>
      <c r="BK160" s="253">
        <f>ROUND(I160*H160,2)</f>
        <v>0</v>
      </c>
      <c r="BL160" s="97" t="s">
        <v>167</v>
      </c>
      <c r="BM160" s="97" t="s">
        <v>831</v>
      </c>
    </row>
    <row r="161" spans="2:65" s="118" customFormat="1" ht="38.25" customHeight="1">
      <c r="B161" s="113"/>
      <c r="C161" s="243" t="s">
        <v>270</v>
      </c>
      <c r="D161" s="243" t="s">
        <v>162</v>
      </c>
      <c r="E161" s="244" t="s">
        <v>289</v>
      </c>
      <c r="F161" s="245" t="s">
        <v>290</v>
      </c>
      <c r="G161" s="246" t="s">
        <v>210</v>
      </c>
      <c r="H161" s="247">
        <v>2.0299999999999998</v>
      </c>
      <c r="I161" s="8"/>
      <c r="J161" s="248">
        <f>ROUND(I161*H161,2)</f>
        <v>0</v>
      </c>
      <c r="K161" s="245" t="s">
        <v>166</v>
      </c>
      <c r="L161" s="113"/>
      <c r="M161" s="249" t="s">
        <v>5</v>
      </c>
      <c r="N161" s="250" t="s">
        <v>44</v>
      </c>
      <c r="O161" s="114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AR161" s="97" t="s">
        <v>167</v>
      </c>
      <c r="AT161" s="97" t="s">
        <v>162</v>
      </c>
      <c r="AU161" s="97" t="s">
        <v>81</v>
      </c>
      <c r="AY161" s="97" t="s">
        <v>160</v>
      </c>
      <c r="BE161" s="253">
        <f>IF(N161="základní",J161,0)</f>
        <v>0</v>
      </c>
      <c r="BF161" s="253">
        <f>IF(N161="snížená",J161,0)</f>
        <v>0</v>
      </c>
      <c r="BG161" s="253">
        <f>IF(N161="zákl. přenesená",J161,0)</f>
        <v>0</v>
      </c>
      <c r="BH161" s="253">
        <f>IF(N161="sníž. přenesená",J161,0)</f>
        <v>0</v>
      </c>
      <c r="BI161" s="253">
        <f>IF(N161="nulová",J161,0)</f>
        <v>0</v>
      </c>
      <c r="BJ161" s="97" t="s">
        <v>77</v>
      </c>
      <c r="BK161" s="253">
        <f>ROUND(I161*H161,2)</f>
        <v>0</v>
      </c>
      <c r="BL161" s="97" t="s">
        <v>167</v>
      </c>
      <c r="BM161" s="97" t="s">
        <v>832</v>
      </c>
    </row>
    <row r="162" spans="2:65" s="258" customFormat="1">
      <c r="B162" s="257"/>
      <c r="D162" s="254" t="s">
        <v>171</v>
      </c>
      <c r="E162" s="259" t="s">
        <v>5</v>
      </c>
      <c r="F162" s="260" t="s">
        <v>324</v>
      </c>
      <c r="H162" s="259" t="s">
        <v>5</v>
      </c>
      <c r="I162" s="9"/>
      <c r="L162" s="257"/>
      <c r="M162" s="261"/>
      <c r="N162" s="262"/>
      <c r="O162" s="262"/>
      <c r="P162" s="262"/>
      <c r="Q162" s="262"/>
      <c r="R162" s="262"/>
      <c r="S162" s="262"/>
      <c r="T162" s="263"/>
      <c r="AT162" s="259" t="s">
        <v>171</v>
      </c>
      <c r="AU162" s="259" t="s">
        <v>81</v>
      </c>
      <c r="AV162" s="258" t="s">
        <v>77</v>
      </c>
      <c r="AW162" s="258" t="s">
        <v>36</v>
      </c>
      <c r="AX162" s="258" t="s">
        <v>73</v>
      </c>
      <c r="AY162" s="259" t="s">
        <v>160</v>
      </c>
    </row>
    <row r="163" spans="2:65" s="258" customFormat="1">
      <c r="B163" s="257"/>
      <c r="D163" s="254" t="s">
        <v>171</v>
      </c>
      <c r="E163" s="259" t="s">
        <v>5</v>
      </c>
      <c r="F163" s="260" t="s">
        <v>222</v>
      </c>
      <c r="H163" s="259" t="s">
        <v>5</v>
      </c>
      <c r="I163" s="9"/>
      <c r="L163" s="257"/>
      <c r="M163" s="261"/>
      <c r="N163" s="262"/>
      <c r="O163" s="262"/>
      <c r="P163" s="262"/>
      <c r="Q163" s="262"/>
      <c r="R163" s="262"/>
      <c r="S163" s="262"/>
      <c r="T163" s="263"/>
      <c r="AT163" s="259" t="s">
        <v>171</v>
      </c>
      <c r="AU163" s="259" t="s">
        <v>81</v>
      </c>
      <c r="AV163" s="258" t="s">
        <v>77</v>
      </c>
      <c r="AW163" s="258" t="s">
        <v>36</v>
      </c>
      <c r="AX163" s="258" t="s">
        <v>73</v>
      </c>
      <c r="AY163" s="259" t="s">
        <v>160</v>
      </c>
    </row>
    <row r="164" spans="2:65" s="265" customFormat="1">
      <c r="B164" s="264"/>
      <c r="D164" s="254" t="s">
        <v>171</v>
      </c>
      <c r="E164" s="266" t="s">
        <v>5</v>
      </c>
      <c r="F164" s="267" t="s">
        <v>833</v>
      </c>
      <c r="H164" s="268">
        <v>2.0299999999999998</v>
      </c>
      <c r="I164" s="10"/>
      <c r="L164" s="264"/>
      <c r="M164" s="269"/>
      <c r="N164" s="270"/>
      <c r="O164" s="270"/>
      <c r="P164" s="270"/>
      <c r="Q164" s="270"/>
      <c r="R164" s="270"/>
      <c r="S164" s="270"/>
      <c r="T164" s="271"/>
      <c r="AT164" s="266" t="s">
        <v>171</v>
      </c>
      <c r="AU164" s="266" t="s">
        <v>81</v>
      </c>
      <c r="AV164" s="265" t="s">
        <v>81</v>
      </c>
      <c r="AW164" s="265" t="s">
        <v>36</v>
      </c>
      <c r="AX164" s="265" t="s">
        <v>77</v>
      </c>
      <c r="AY164" s="266" t="s">
        <v>160</v>
      </c>
    </row>
    <row r="165" spans="2:65" s="118" customFormat="1" ht="16.5" customHeight="1">
      <c r="B165" s="113"/>
      <c r="C165" s="280" t="s">
        <v>276</v>
      </c>
      <c r="D165" s="280" t="s">
        <v>277</v>
      </c>
      <c r="E165" s="281" t="s">
        <v>294</v>
      </c>
      <c r="F165" s="282" t="s">
        <v>295</v>
      </c>
      <c r="G165" s="283" t="s">
        <v>280</v>
      </c>
      <c r="H165" s="284">
        <v>4.0599999999999996</v>
      </c>
      <c r="I165" s="12"/>
      <c r="J165" s="285">
        <f>ROUND(I165*H165,2)</f>
        <v>0</v>
      </c>
      <c r="K165" s="282" t="s">
        <v>188</v>
      </c>
      <c r="L165" s="286"/>
      <c r="M165" s="287" t="s">
        <v>5</v>
      </c>
      <c r="N165" s="288" t="s">
        <v>44</v>
      </c>
      <c r="O165" s="114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AR165" s="97" t="s">
        <v>213</v>
      </c>
      <c r="AT165" s="97" t="s">
        <v>277</v>
      </c>
      <c r="AU165" s="97" t="s">
        <v>81</v>
      </c>
      <c r="AY165" s="97" t="s">
        <v>160</v>
      </c>
      <c r="BE165" s="253">
        <f>IF(N165="základní",J165,0)</f>
        <v>0</v>
      </c>
      <c r="BF165" s="253">
        <f>IF(N165="snížená",J165,0)</f>
        <v>0</v>
      </c>
      <c r="BG165" s="253">
        <f>IF(N165="zákl. přenesená",J165,0)</f>
        <v>0</v>
      </c>
      <c r="BH165" s="253">
        <f>IF(N165="sníž. přenesená",J165,0)</f>
        <v>0</v>
      </c>
      <c r="BI165" s="253">
        <f>IF(N165="nulová",J165,0)</f>
        <v>0</v>
      </c>
      <c r="BJ165" s="97" t="s">
        <v>77</v>
      </c>
      <c r="BK165" s="253">
        <f>ROUND(I165*H165,2)</f>
        <v>0</v>
      </c>
      <c r="BL165" s="97" t="s">
        <v>167</v>
      </c>
      <c r="BM165" s="97" t="s">
        <v>834</v>
      </c>
    </row>
    <row r="166" spans="2:65" s="118" customFormat="1" ht="27">
      <c r="B166" s="113"/>
      <c r="D166" s="254" t="s">
        <v>169</v>
      </c>
      <c r="F166" s="255" t="s">
        <v>282</v>
      </c>
      <c r="I166" s="6"/>
      <c r="L166" s="113"/>
      <c r="M166" s="256"/>
      <c r="N166" s="114"/>
      <c r="O166" s="114"/>
      <c r="P166" s="114"/>
      <c r="Q166" s="114"/>
      <c r="R166" s="114"/>
      <c r="S166" s="114"/>
      <c r="T166" s="144"/>
      <c r="AT166" s="97" t="s">
        <v>169</v>
      </c>
      <c r="AU166" s="97" t="s">
        <v>81</v>
      </c>
    </row>
    <row r="167" spans="2:65" s="265" customFormat="1">
      <c r="B167" s="264"/>
      <c r="D167" s="254" t="s">
        <v>171</v>
      </c>
      <c r="F167" s="267" t="s">
        <v>835</v>
      </c>
      <c r="H167" s="268">
        <v>4.0599999999999996</v>
      </c>
      <c r="I167" s="10"/>
      <c r="L167" s="264"/>
      <c r="M167" s="269"/>
      <c r="N167" s="270"/>
      <c r="O167" s="270"/>
      <c r="P167" s="270"/>
      <c r="Q167" s="270"/>
      <c r="R167" s="270"/>
      <c r="S167" s="270"/>
      <c r="T167" s="271"/>
      <c r="AT167" s="266" t="s">
        <v>171</v>
      </c>
      <c r="AU167" s="266" t="s">
        <v>81</v>
      </c>
      <c r="AV167" s="265" t="s">
        <v>81</v>
      </c>
      <c r="AW167" s="265" t="s">
        <v>6</v>
      </c>
      <c r="AX167" s="265" t="s">
        <v>77</v>
      </c>
      <c r="AY167" s="266" t="s">
        <v>160</v>
      </c>
    </row>
    <row r="168" spans="2:65" s="231" customFormat="1" ht="29.85" customHeight="1">
      <c r="B168" s="230"/>
      <c r="D168" s="232" t="s">
        <v>72</v>
      </c>
      <c r="E168" s="241" t="s">
        <v>81</v>
      </c>
      <c r="F168" s="241" t="s">
        <v>319</v>
      </c>
      <c r="I168" s="7"/>
      <c r="J168" s="242">
        <f>BK168</f>
        <v>0</v>
      </c>
      <c r="L168" s="230"/>
      <c r="M168" s="235"/>
      <c r="N168" s="236"/>
      <c r="O168" s="236"/>
      <c r="P168" s="237">
        <f>SUM(P169:P172)</f>
        <v>0</v>
      </c>
      <c r="Q168" s="236"/>
      <c r="R168" s="237">
        <f>SUM(R169:R172)</f>
        <v>5.5991000000000001E-3</v>
      </c>
      <c r="S168" s="236"/>
      <c r="T168" s="238">
        <f>SUM(T169:T172)</f>
        <v>0</v>
      </c>
      <c r="AR168" s="232" t="s">
        <v>77</v>
      </c>
      <c r="AT168" s="239" t="s">
        <v>72</v>
      </c>
      <c r="AU168" s="239" t="s">
        <v>77</v>
      </c>
      <c r="AY168" s="232" t="s">
        <v>160</v>
      </c>
      <c r="BK168" s="240">
        <f>SUM(BK169:BK172)</f>
        <v>0</v>
      </c>
    </row>
    <row r="169" spans="2:65" s="118" customFormat="1" ht="25.5" customHeight="1">
      <c r="B169" s="113"/>
      <c r="C169" s="243" t="s">
        <v>284</v>
      </c>
      <c r="D169" s="243" t="s">
        <v>162</v>
      </c>
      <c r="E169" s="244" t="s">
        <v>321</v>
      </c>
      <c r="F169" s="245" t="s">
        <v>322</v>
      </c>
      <c r="G169" s="246" t="s">
        <v>210</v>
      </c>
      <c r="H169" s="247">
        <v>1.1120000000000001</v>
      </c>
      <c r="I169" s="8"/>
      <c r="J169" s="248">
        <f>ROUND(I169*H169,2)</f>
        <v>0</v>
      </c>
      <c r="K169" s="245" t="s">
        <v>166</v>
      </c>
      <c r="L169" s="113"/>
      <c r="M169" s="249" t="s">
        <v>5</v>
      </c>
      <c r="N169" s="250" t="s">
        <v>44</v>
      </c>
      <c r="O169" s="114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AR169" s="97" t="s">
        <v>167</v>
      </c>
      <c r="AT169" s="97" t="s">
        <v>162</v>
      </c>
      <c r="AU169" s="97" t="s">
        <v>81</v>
      </c>
      <c r="AY169" s="97" t="s">
        <v>160</v>
      </c>
      <c r="BE169" s="253">
        <f>IF(N169="základní",J169,0)</f>
        <v>0</v>
      </c>
      <c r="BF169" s="253">
        <f>IF(N169="snížená",J169,0)</f>
        <v>0</v>
      </c>
      <c r="BG169" s="253">
        <f>IF(N169="zákl. přenesená",J169,0)</f>
        <v>0</v>
      </c>
      <c r="BH169" s="253">
        <f>IF(N169="sníž. přenesená",J169,0)</f>
        <v>0</v>
      </c>
      <c r="BI169" s="253">
        <f>IF(N169="nulová",J169,0)</f>
        <v>0</v>
      </c>
      <c r="BJ169" s="97" t="s">
        <v>77</v>
      </c>
      <c r="BK169" s="253">
        <f>ROUND(I169*H169,2)</f>
        <v>0</v>
      </c>
      <c r="BL169" s="97" t="s">
        <v>167</v>
      </c>
      <c r="BM169" s="97" t="s">
        <v>836</v>
      </c>
    </row>
    <row r="170" spans="2:65" s="258" customFormat="1">
      <c r="B170" s="257"/>
      <c r="D170" s="254" t="s">
        <v>171</v>
      </c>
      <c r="E170" s="259" t="s">
        <v>5</v>
      </c>
      <c r="F170" s="260" t="s">
        <v>324</v>
      </c>
      <c r="H170" s="259" t="s">
        <v>5</v>
      </c>
      <c r="I170" s="9"/>
      <c r="L170" s="257"/>
      <c r="M170" s="261"/>
      <c r="N170" s="262"/>
      <c r="O170" s="262"/>
      <c r="P170" s="262"/>
      <c r="Q170" s="262"/>
      <c r="R170" s="262"/>
      <c r="S170" s="262"/>
      <c r="T170" s="263"/>
      <c r="AT170" s="259" t="s">
        <v>171</v>
      </c>
      <c r="AU170" s="259" t="s">
        <v>81</v>
      </c>
      <c r="AV170" s="258" t="s">
        <v>77</v>
      </c>
      <c r="AW170" s="258" t="s">
        <v>36</v>
      </c>
      <c r="AX170" s="258" t="s">
        <v>73</v>
      </c>
      <c r="AY170" s="259" t="s">
        <v>160</v>
      </c>
    </row>
    <row r="171" spans="2:65" s="265" customFormat="1">
      <c r="B171" s="264"/>
      <c r="D171" s="254" t="s">
        <v>171</v>
      </c>
      <c r="E171" s="266" t="s">
        <v>5</v>
      </c>
      <c r="F171" s="267" t="s">
        <v>807</v>
      </c>
      <c r="H171" s="268">
        <v>1.1120000000000001</v>
      </c>
      <c r="I171" s="10"/>
      <c r="L171" s="264"/>
      <c r="M171" s="269"/>
      <c r="N171" s="270"/>
      <c r="O171" s="270"/>
      <c r="P171" s="270"/>
      <c r="Q171" s="270"/>
      <c r="R171" s="270"/>
      <c r="S171" s="270"/>
      <c r="T171" s="271"/>
      <c r="AT171" s="266" t="s">
        <v>171</v>
      </c>
      <c r="AU171" s="266" t="s">
        <v>81</v>
      </c>
      <c r="AV171" s="265" t="s">
        <v>81</v>
      </c>
      <c r="AW171" s="265" t="s">
        <v>36</v>
      </c>
      <c r="AX171" s="265" t="s">
        <v>77</v>
      </c>
      <c r="AY171" s="266" t="s">
        <v>160</v>
      </c>
    </row>
    <row r="172" spans="2:65" s="118" customFormat="1" ht="16.5" customHeight="1">
      <c r="B172" s="113"/>
      <c r="C172" s="243" t="s">
        <v>288</v>
      </c>
      <c r="D172" s="243" t="s">
        <v>162</v>
      </c>
      <c r="E172" s="244" t="s">
        <v>327</v>
      </c>
      <c r="F172" s="245" t="s">
        <v>328</v>
      </c>
      <c r="G172" s="246" t="s">
        <v>187</v>
      </c>
      <c r="H172" s="247">
        <v>7.67</v>
      </c>
      <c r="I172" s="8"/>
      <c r="J172" s="248">
        <f>ROUND(I172*H172,2)</f>
        <v>0</v>
      </c>
      <c r="K172" s="245" t="s">
        <v>166</v>
      </c>
      <c r="L172" s="113"/>
      <c r="M172" s="249" t="s">
        <v>5</v>
      </c>
      <c r="N172" s="250" t="s">
        <v>44</v>
      </c>
      <c r="O172" s="114"/>
      <c r="P172" s="251">
        <f>O172*H172</f>
        <v>0</v>
      </c>
      <c r="Q172" s="251">
        <v>7.2999999999999996E-4</v>
      </c>
      <c r="R172" s="251">
        <f>Q172*H172</f>
        <v>5.5991000000000001E-3</v>
      </c>
      <c r="S172" s="251">
        <v>0</v>
      </c>
      <c r="T172" s="252">
        <f>S172*H172</f>
        <v>0</v>
      </c>
      <c r="AR172" s="97" t="s">
        <v>167</v>
      </c>
      <c r="AT172" s="97" t="s">
        <v>162</v>
      </c>
      <c r="AU172" s="97" t="s">
        <v>81</v>
      </c>
      <c r="AY172" s="97" t="s">
        <v>160</v>
      </c>
      <c r="BE172" s="253">
        <f>IF(N172="základní",J172,0)</f>
        <v>0</v>
      </c>
      <c r="BF172" s="253">
        <f>IF(N172="snížená",J172,0)</f>
        <v>0</v>
      </c>
      <c r="BG172" s="253">
        <f>IF(N172="zákl. přenesená",J172,0)</f>
        <v>0</v>
      </c>
      <c r="BH172" s="253">
        <f>IF(N172="sníž. přenesená",J172,0)</f>
        <v>0</v>
      </c>
      <c r="BI172" s="253">
        <f>IF(N172="nulová",J172,0)</f>
        <v>0</v>
      </c>
      <c r="BJ172" s="97" t="s">
        <v>77</v>
      </c>
      <c r="BK172" s="253">
        <f>ROUND(I172*H172,2)</f>
        <v>0</v>
      </c>
      <c r="BL172" s="97" t="s">
        <v>167</v>
      </c>
      <c r="BM172" s="97" t="s">
        <v>837</v>
      </c>
    </row>
    <row r="173" spans="2:65" s="231" customFormat="1" ht="29.85" customHeight="1">
      <c r="B173" s="230"/>
      <c r="D173" s="232" t="s">
        <v>72</v>
      </c>
      <c r="E173" s="241" t="s">
        <v>167</v>
      </c>
      <c r="F173" s="241" t="s">
        <v>343</v>
      </c>
      <c r="I173" s="7"/>
      <c r="J173" s="242">
        <f>BK173</f>
        <v>0</v>
      </c>
      <c r="L173" s="230"/>
      <c r="M173" s="235"/>
      <c r="N173" s="236"/>
      <c r="O173" s="236"/>
      <c r="P173" s="237">
        <f>SUM(P174:P180)</f>
        <v>0</v>
      </c>
      <c r="Q173" s="236"/>
      <c r="R173" s="237">
        <f>SUM(R174:R180)</f>
        <v>0</v>
      </c>
      <c r="S173" s="236"/>
      <c r="T173" s="238">
        <f>SUM(T174:T180)</f>
        <v>0</v>
      </c>
      <c r="AR173" s="232" t="s">
        <v>77</v>
      </c>
      <c r="AT173" s="239" t="s">
        <v>72</v>
      </c>
      <c r="AU173" s="239" t="s">
        <v>77</v>
      </c>
      <c r="AY173" s="232" t="s">
        <v>160</v>
      </c>
      <c r="BK173" s="240">
        <f>SUM(BK174:BK180)</f>
        <v>0</v>
      </c>
    </row>
    <row r="174" spans="2:65" s="118" customFormat="1" ht="25.5" customHeight="1">
      <c r="B174" s="113"/>
      <c r="C174" s="243" t="s">
        <v>10</v>
      </c>
      <c r="D174" s="243" t="s">
        <v>162</v>
      </c>
      <c r="E174" s="244" t="s">
        <v>345</v>
      </c>
      <c r="F174" s="245" t="s">
        <v>346</v>
      </c>
      <c r="G174" s="246" t="s">
        <v>210</v>
      </c>
      <c r="H174" s="247">
        <v>1.27</v>
      </c>
      <c r="I174" s="8"/>
      <c r="J174" s="248">
        <f>ROUND(I174*H174,2)</f>
        <v>0</v>
      </c>
      <c r="K174" s="245" t="s">
        <v>188</v>
      </c>
      <c r="L174" s="113"/>
      <c r="M174" s="249" t="s">
        <v>5</v>
      </c>
      <c r="N174" s="250" t="s">
        <v>44</v>
      </c>
      <c r="O174" s="114"/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AR174" s="97" t="s">
        <v>167</v>
      </c>
      <c r="AT174" s="97" t="s">
        <v>162</v>
      </c>
      <c r="AU174" s="97" t="s">
        <v>81</v>
      </c>
      <c r="AY174" s="97" t="s">
        <v>160</v>
      </c>
      <c r="BE174" s="253">
        <f>IF(N174="základní",J174,0)</f>
        <v>0</v>
      </c>
      <c r="BF174" s="253">
        <f>IF(N174="snížená",J174,0)</f>
        <v>0</v>
      </c>
      <c r="BG174" s="253">
        <f>IF(N174="zákl. přenesená",J174,0)</f>
        <v>0</v>
      </c>
      <c r="BH174" s="253">
        <f>IF(N174="sníž. přenesená",J174,0)</f>
        <v>0</v>
      </c>
      <c r="BI174" s="253">
        <f>IF(N174="nulová",J174,0)</f>
        <v>0</v>
      </c>
      <c r="BJ174" s="97" t="s">
        <v>77</v>
      </c>
      <c r="BK174" s="253">
        <f>ROUND(I174*H174,2)</f>
        <v>0</v>
      </c>
      <c r="BL174" s="97" t="s">
        <v>167</v>
      </c>
      <c r="BM174" s="97" t="s">
        <v>838</v>
      </c>
    </row>
    <row r="175" spans="2:65" s="258" customFormat="1">
      <c r="B175" s="257"/>
      <c r="D175" s="254" t="s">
        <v>171</v>
      </c>
      <c r="E175" s="259" t="s">
        <v>5</v>
      </c>
      <c r="F175" s="260" t="s">
        <v>324</v>
      </c>
      <c r="H175" s="259" t="s">
        <v>5</v>
      </c>
      <c r="I175" s="9"/>
      <c r="L175" s="257"/>
      <c r="M175" s="261"/>
      <c r="N175" s="262"/>
      <c r="O175" s="262"/>
      <c r="P175" s="262"/>
      <c r="Q175" s="262"/>
      <c r="R175" s="262"/>
      <c r="S175" s="262"/>
      <c r="T175" s="263"/>
      <c r="AT175" s="259" t="s">
        <v>171</v>
      </c>
      <c r="AU175" s="259" t="s">
        <v>81</v>
      </c>
      <c r="AV175" s="258" t="s">
        <v>77</v>
      </c>
      <c r="AW175" s="258" t="s">
        <v>36</v>
      </c>
      <c r="AX175" s="258" t="s">
        <v>73</v>
      </c>
      <c r="AY175" s="259" t="s">
        <v>160</v>
      </c>
    </row>
    <row r="176" spans="2:65" s="258" customFormat="1">
      <c r="B176" s="257"/>
      <c r="D176" s="254" t="s">
        <v>171</v>
      </c>
      <c r="E176" s="259" t="s">
        <v>5</v>
      </c>
      <c r="F176" s="260" t="s">
        <v>222</v>
      </c>
      <c r="H176" s="259" t="s">
        <v>5</v>
      </c>
      <c r="I176" s="9"/>
      <c r="L176" s="257"/>
      <c r="M176" s="261"/>
      <c r="N176" s="262"/>
      <c r="O176" s="262"/>
      <c r="P176" s="262"/>
      <c r="Q176" s="262"/>
      <c r="R176" s="262"/>
      <c r="S176" s="262"/>
      <c r="T176" s="263"/>
      <c r="AT176" s="259" t="s">
        <v>171</v>
      </c>
      <c r="AU176" s="259" t="s">
        <v>81</v>
      </c>
      <c r="AV176" s="258" t="s">
        <v>77</v>
      </c>
      <c r="AW176" s="258" t="s">
        <v>36</v>
      </c>
      <c r="AX176" s="258" t="s">
        <v>73</v>
      </c>
      <c r="AY176" s="259" t="s">
        <v>160</v>
      </c>
    </row>
    <row r="177" spans="2:65" s="265" customFormat="1">
      <c r="B177" s="264"/>
      <c r="D177" s="254" t="s">
        <v>171</v>
      </c>
      <c r="E177" s="266" t="s">
        <v>5</v>
      </c>
      <c r="F177" s="267" t="s">
        <v>839</v>
      </c>
      <c r="H177" s="268">
        <v>1.27</v>
      </c>
      <c r="I177" s="10"/>
      <c r="L177" s="264"/>
      <c r="M177" s="269"/>
      <c r="N177" s="270"/>
      <c r="O177" s="270"/>
      <c r="P177" s="270"/>
      <c r="Q177" s="270"/>
      <c r="R177" s="270"/>
      <c r="S177" s="270"/>
      <c r="T177" s="271"/>
      <c r="AT177" s="266" t="s">
        <v>171</v>
      </c>
      <c r="AU177" s="266" t="s">
        <v>81</v>
      </c>
      <c r="AV177" s="265" t="s">
        <v>81</v>
      </c>
      <c r="AW177" s="265" t="s">
        <v>36</v>
      </c>
      <c r="AX177" s="265" t="s">
        <v>77</v>
      </c>
      <c r="AY177" s="266" t="s">
        <v>160</v>
      </c>
    </row>
    <row r="178" spans="2:65" s="118" customFormat="1" ht="25.5" customHeight="1">
      <c r="B178" s="113"/>
      <c r="C178" s="243" t="s">
        <v>298</v>
      </c>
      <c r="D178" s="243" t="s">
        <v>162</v>
      </c>
      <c r="E178" s="244" t="s">
        <v>840</v>
      </c>
      <c r="F178" s="245" t="s">
        <v>841</v>
      </c>
      <c r="G178" s="246" t="s">
        <v>210</v>
      </c>
      <c r="H178" s="247">
        <v>0.04</v>
      </c>
      <c r="I178" s="8"/>
      <c r="J178" s="248">
        <f>ROUND(I178*H178,2)</f>
        <v>0</v>
      </c>
      <c r="K178" s="245" t="s">
        <v>188</v>
      </c>
      <c r="L178" s="113"/>
      <c r="M178" s="249" t="s">
        <v>5</v>
      </c>
      <c r="N178" s="250" t="s">
        <v>44</v>
      </c>
      <c r="O178" s="114"/>
      <c r="P178" s="251">
        <f>O178*H178</f>
        <v>0</v>
      </c>
      <c r="Q178" s="251">
        <v>0</v>
      </c>
      <c r="R178" s="251">
        <f>Q178*H178</f>
        <v>0</v>
      </c>
      <c r="S178" s="251">
        <v>0</v>
      </c>
      <c r="T178" s="252">
        <f>S178*H178</f>
        <v>0</v>
      </c>
      <c r="AR178" s="97" t="s">
        <v>167</v>
      </c>
      <c r="AT178" s="97" t="s">
        <v>162</v>
      </c>
      <c r="AU178" s="97" t="s">
        <v>81</v>
      </c>
      <c r="AY178" s="97" t="s">
        <v>160</v>
      </c>
      <c r="BE178" s="253">
        <f>IF(N178="základní",J178,0)</f>
        <v>0</v>
      </c>
      <c r="BF178" s="253">
        <f>IF(N178="snížená",J178,0)</f>
        <v>0</v>
      </c>
      <c r="BG178" s="253">
        <f>IF(N178="zákl. přenesená",J178,0)</f>
        <v>0</v>
      </c>
      <c r="BH178" s="253">
        <f>IF(N178="sníž. přenesená",J178,0)</f>
        <v>0</v>
      </c>
      <c r="BI178" s="253">
        <f>IF(N178="nulová",J178,0)</f>
        <v>0</v>
      </c>
      <c r="BJ178" s="97" t="s">
        <v>77</v>
      </c>
      <c r="BK178" s="253">
        <f>ROUND(I178*H178,2)</f>
        <v>0</v>
      </c>
      <c r="BL178" s="97" t="s">
        <v>167</v>
      </c>
      <c r="BM178" s="97" t="s">
        <v>842</v>
      </c>
    </row>
    <row r="179" spans="2:65" s="258" customFormat="1">
      <c r="B179" s="257"/>
      <c r="D179" s="254" t="s">
        <v>171</v>
      </c>
      <c r="E179" s="259" t="s">
        <v>5</v>
      </c>
      <c r="F179" s="260" t="s">
        <v>843</v>
      </c>
      <c r="H179" s="259" t="s">
        <v>5</v>
      </c>
      <c r="I179" s="9"/>
      <c r="L179" s="257"/>
      <c r="M179" s="261"/>
      <c r="N179" s="262"/>
      <c r="O179" s="262"/>
      <c r="P179" s="262"/>
      <c r="Q179" s="262"/>
      <c r="R179" s="262"/>
      <c r="S179" s="262"/>
      <c r="T179" s="263"/>
      <c r="AT179" s="259" t="s">
        <v>171</v>
      </c>
      <c r="AU179" s="259" t="s">
        <v>81</v>
      </c>
      <c r="AV179" s="258" t="s">
        <v>77</v>
      </c>
      <c r="AW179" s="258" t="s">
        <v>36</v>
      </c>
      <c r="AX179" s="258" t="s">
        <v>73</v>
      </c>
      <c r="AY179" s="259" t="s">
        <v>160</v>
      </c>
    </row>
    <row r="180" spans="2:65" s="265" customFormat="1">
      <c r="B180" s="264"/>
      <c r="D180" s="254" t="s">
        <v>171</v>
      </c>
      <c r="E180" s="266" t="s">
        <v>5</v>
      </c>
      <c r="F180" s="267" t="s">
        <v>844</v>
      </c>
      <c r="H180" s="268">
        <v>0.04</v>
      </c>
      <c r="I180" s="10"/>
      <c r="L180" s="264"/>
      <c r="M180" s="269"/>
      <c r="N180" s="270"/>
      <c r="O180" s="270"/>
      <c r="P180" s="270"/>
      <c r="Q180" s="270"/>
      <c r="R180" s="270"/>
      <c r="S180" s="270"/>
      <c r="T180" s="271"/>
      <c r="AT180" s="266" t="s">
        <v>171</v>
      </c>
      <c r="AU180" s="266" t="s">
        <v>81</v>
      </c>
      <c r="AV180" s="265" t="s">
        <v>81</v>
      </c>
      <c r="AW180" s="265" t="s">
        <v>36</v>
      </c>
      <c r="AX180" s="265" t="s">
        <v>77</v>
      </c>
      <c r="AY180" s="266" t="s">
        <v>160</v>
      </c>
    </row>
    <row r="181" spans="2:65" s="231" customFormat="1" ht="29.85" customHeight="1">
      <c r="B181" s="230"/>
      <c r="D181" s="232" t="s">
        <v>72</v>
      </c>
      <c r="E181" s="241" t="s">
        <v>104</v>
      </c>
      <c r="F181" s="241" t="s">
        <v>379</v>
      </c>
      <c r="I181" s="7"/>
      <c r="J181" s="242">
        <f>BK181</f>
        <v>0</v>
      </c>
      <c r="L181" s="230"/>
      <c r="M181" s="235"/>
      <c r="N181" s="236"/>
      <c r="O181" s="236"/>
      <c r="P181" s="237">
        <f>SUM(P182:P210)</f>
        <v>0</v>
      </c>
      <c r="Q181" s="236"/>
      <c r="R181" s="237">
        <f>SUM(R182:R210)</f>
        <v>0</v>
      </c>
      <c r="S181" s="236"/>
      <c r="T181" s="238">
        <f>SUM(T182:T210)</f>
        <v>0</v>
      </c>
      <c r="AR181" s="232" t="s">
        <v>77</v>
      </c>
      <c r="AT181" s="239" t="s">
        <v>72</v>
      </c>
      <c r="AU181" s="239" t="s">
        <v>77</v>
      </c>
      <c r="AY181" s="232" t="s">
        <v>160</v>
      </c>
      <c r="BK181" s="240">
        <f>SUM(BK182:BK210)</f>
        <v>0</v>
      </c>
    </row>
    <row r="182" spans="2:65" s="118" customFormat="1" ht="25.5" customHeight="1">
      <c r="B182" s="113"/>
      <c r="C182" s="243" t="s">
        <v>303</v>
      </c>
      <c r="D182" s="243" t="s">
        <v>162</v>
      </c>
      <c r="E182" s="244" t="s">
        <v>381</v>
      </c>
      <c r="F182" s="245" t="s">
        <v>382</v>
      </c>
      <c r="G182" s="246" t="s">
        <v>165</v>
      </c>
      <c r="H182" s="247">
        <v>7.3369999999999997</v>
      </c>
      <c r="I182" s="8"/>
      <c r="J182" s="248">
        <f>ROUND(I182*H182,2)</f>
        <v>0</v>
      </c>
      <c r="K182" s="245" t="s">
        <v>188</v>
      </c>
      <c r="L182" s="113"/>
      <c r="M182" s="249" t="s">
        <v>5</v>
      </c>
      <c r="N182" s="250" t="s">
        <v>44</v>
      </c>
      <c r="O182" s="114"/>
      <c r="P182" s="251">
        <f>O182*H182</f>
        <v>0</v>
      </c>
      <c r="Q182" s="251">
        <v>0</v>
      </c>
      <c r="R182" s="251">
        <f>Q182*H182</f>
        <v>0</v>
      </c>
      <c r="S182" s="251">
        <v>0</v>
      </c>
      <c r="T182" s="252">
        <f>S182*H182</f>
        <v>0</v>
      </c>
      <c r="AR182" s="97" t="s">
        <v>167</v>
      </c>
      <c r="AT182" s="97" t="s">
        <v>162</v>
      </c>
      <c r="AU182" s="97" t="s">
        <v>81</v>
      </c>
      <c r="AY182" s="97" t="s">
        <v>160</v>
      </c>
      <c r="BE182" s="253">
        <f>IF(N182="základní",J182,0)</f>
        <v>0</v>
      </c>
      <c r="BF182" s="253">
        <f>IF(N182="snížená",J182,0)</f>
        <v>0</v>
      </c>
      <c r="BG182" s="253">
        <f>IF(N182="zákl. přenesená",J182,0)</f>
        <v>0</v>
      </c>
      <c r="BH182" s="253">
        <f>IF(N182="sníž. přenesená",J182,0)</f>
        <v>0</v>
      </c>
      <c r="BI182" s="253">
        <f>IF(N182="nulová",J182,0)</f>
        <v>0</v>
      </c>
      <c r="BJ182" s="97" t="s">
        <v>77</v>
      </c>
      <c r="BK182" s="253">
        <f>ROUND(I182*H182,2)</f>
        <v>0</v>
      </c>
      <c r="BL182" s="97" t="s">
        <v>167</v>
      </c>
      <c r="BM182" s="97" t="s">
        <v>845</v>
      </c>
    </row>
    <row r="183" spans="2:65" s="258" customFormat="1">
      <c r="B183" s="257"/>
      <c r="D183" s="254" t="s">
        <v>171</v>
      </c>
      <c r="E183" s="259" t="s">
        <v>5</v>
      </c>
      <c r="F183" s="260" t="s">
        <v>384</v>
      </c>
      <c r="H183" s="259" t="s">
        <v>5</v>
      </c>
      <c r="I183" s="9"/>
      <c r="L183" s="257"/>
      <c r="M183" s="261"/>
      <c r="N183" s="262"/>
      <c r="O183" s="262"/>
      <c r="P183" s="262"/>
      <c r="Q183" s="262"/>
      <c r="R183" s="262"/>
      <c r="S183" s="262"/>
      <c r="T183" s="263"/>
      <c r="AT183" s="259" t="s">
        <v>171</v>
      </c>
      <c r="AU183" s="259" t="s">
        <v>81</v>
      </c>
      <c r="AV183" s="258" t="s">
        <v>77</v>
      </c>
      <c r="AW183" s="258" t="s">
        <v>36</v>
      </c>
      <c r="AX183" s="258" t="s">
        <v>73</v>
      </c>
      <c r="AY183" s="259" t="s">
        <v>160</v>
      </c>
    </row>
    <row r="184" spans="2:65" s="265" customFormat="1">
      <c r="B184" s="264"/>
      <c r="D184" s="254" t="s">
        <v>171</v>
      </c>
      <c r="E184" s="266" t="s">
        <v>5</v>
      </c>
      <c r="F184" s="267" t="s">
        <v>846</v>
      </c>
      <c r="H184" s="268">
        <v>7.3369999999999997</v>
      </c>
      <c r="I184" s="10"/>
      <c r="L184" s="264"/>
      <c r="M184" s="269"/>
      <c r="N184" s="270"/>
      <c r="O184" s="270"/>
      <c r="P184" s="270"/>
      <c r="Q184" s="270"/>
      <c r="R184" s="270"/>
      <c r="S184" s="270"/>
      <c r="T184" s="271"/>
      <c r="AT184" s="266" t="s">
        <v>171</v>
      </c>
      <c r="AU184" s="266" t="s">
        <v>81</v>
      </c>
      <c r="AV184" s="265" t="s">
        <v>81</v>
      </c>
      <c r="AW184" s="265" t="s">
        <v>36</v>
      </c>
      <c r="AX184" s="265" t="s">
        <v>77</v>
      </c>
      <c r="AY184" s="266" t="s">
        <v>160</v>
      </c>
    </row>
    <row r="185" spans="2:65" s="118" customFormat="1" ht="25.5" customHeight="1">
      <c r="B185" s="113"/>
      <c r="C185" s="243" t="s">
        <v>308</v>
      </c>
      <c r="D185" s="243" t="s">
        <v>162</v>
      </c>
      <c r="E185" s="244" t="s">
        <v>387</v>
      </c>
      <c r="F185" s="245" t="s">
        <v>388</v>
      </c>
      <c r="G185" s="246" t="s">
        <v>165</v>
      </c>
      <c r="H185" s="247">
        <v>7.3369999999999997</v>
      </c>
      <c r="I185" s="8"/>
      <c r="J185" s="248">
        <f>ROUND(I185*H185,2)</f>
        <v>0</v>
      </c>
      <c r="K185" s="245" t="s">
        <v>188</v>
      </c>
      <c r="L185" s="113"/>
      <c r="M185" s="249" t="s">
        <v>5</v>
      </c>
      <c r="N185" s="250" t="s">
        <v>44</v>
      </c>
      <c r="O185" s="114"/>
      <c r="P185" s="251">
        <f>O185*H185</f>
        <v>0</v>
      </c>
      <c r="Q185" s="251">
        <v>0</v>
      </c>
      <c r="R185" s="251">
        <f>Q185*H185</f>
        <v>0</v>
      </c>
      <c r="S185" s="251">
        <v>0</v>
      </c>
      <c r="T185" s="252">
        <f>S185*H185</f>
        <v>0</v>
      </c>
      <c r="AR185" s="97" t="s">
        <v>167</v>
      </c>
      <c r="AT185" s="97" t="s">
        <v>162</v>
      </c>
      <c r="AU185" s="97" t="s">
        <v>81</v>
      </c>
      <c r="AY185" s="97" t="s">
        <v>160</v>
      </c>
      <c r="BE185" s="253">
        <f>IF(N185="základní",J185,0)</f>
        <v>0</v>
      </c>
      <c r="BF185" s="253">
        <f>IF(N185="snížená",J185,0)</f>
        <v>0</v>
      </c>
      <c r="BG185" s="253">
        <f>IF(N185="zákl. přenesená",J185,0)</f>
        <v>0</v>
      </c>
      <c r="BH185" s="253">
        <f>IF(N185="sníž. přenesená",J185,0)</f>
        <v>0</v>
      </c>
      <c r="BI185" s="253">
        <f>IF(N185="nulová",J185,0)</f>
        <v>0</v>
      </c>
      <c r="BJ185" s="97" t="s">
        <v>77</v>
      </c>
      <c r="BK185" s="253">
        <f>ROUND(I185*H185,2)</f>
        <v>0</v>
      </c>
      <c r="BL185" s="97" t="s">
        <v>167</v>
      </c>
      <c r="BM185" s="97" t="s">
        <v>847</v>
      </c>
    </row>
    <row r="186" spans="2:65" s="258" customFormat="1">
      <c r="B186" s="257"/>
      <c r="D186" s="254" t="s">
        <v>171</v>
      </c>
      <c r="E186" s="259" t="s">
        <v>5</v>
      </c>
      <c r="F186" s="260" t="s">
        <v>390</v>
      </c>
      <c r="H186" s="259" t="s">
        <v>5</v>
      </c>
      <c r="I186" s="9"/>
      <c r="L186" s="257"/>
      <c r="M186" s="261"/>
      <c r="N186" s="262"/>
      <c r="O186" s="262"/>
      <c r="P186" s="262"/>
      <c r="Q186" s="262"/>
      <c r="R186" s="262"/>
      <c r="S186" s="262"/>
      <c r="T186" s="263"/>
      <c r="AT186" s="259" t="s">
        <v>171</v>
      </c>
      <c r="AU186" s="259" t="s">
        <v>81</v>
      </c>
      <c r="AV186" s="258" t="s">
        <v>77</v>
      </c>
      <c r="AW186" s="258" t="s">
        <v>36</v>
      </c>
      <c r="AX186" s="258" t="s">
        <v>73</v>
      </c>
      <c r="AY186" s="259" t="s">
        <v>160</v>
      </c>
    </row>
    <row r="187" spans="2:65" s="258" customFormat="1">
      <c r="B187" s="257"/>
      <c r="D187" s="254" t="s">
        <v>171</v>
      </c>
      <c r="E187" s="259" t="s">
        <v>5</v>
      </c>
      <c r="F187" s="260" t="s">
        <v>391</v>
      </c>
      <c r="H187" s="259" t="s">
        <v>5</v>
      </c>
      <c r="I187" s="9"/>
      <c r="L187" s="257"/>
      <c r="M187" s="261"/>
      <c r="N187" s="262"/>
      <c r="O187" s="262"/>
      <c r="P187" s="262"/>
      <c r="Q187" s="262"/>
      <c r="R187" s="262"/>
      <c r="S187" s="262"/>
      <c r="T187" s="263"/>
      <c r="AT187" s="259" t="s">
        <v>171</v>
      </c>
      <c r="AU187" s="259" t="s">
        <v>81</v>
      </c>
      <c r="AV187" s="258" t="s">
        <v>77</v>
      </c>
      <c r="AW187" s="258" t="s">
        <v>36</v>
      </c>
      <c r="AX187" s="258" t="s">
        <v>73</v>
      </c>
      <c r="AY187" s="259" t="s">
        <v>160</v>
      </c>
    </row>
    <row r="188" spans="2:65" s="265" customFormat="1">
      <c r="B188" s="264"/>
      <c r="D188" s="254" t="s">
        <v>171</v>
      </c>
      <c r="E188" s="266" t="s">
        <v>5</v>
      </c>
      <c r="F188" s="267" t="s">
        <v>846</v>
      </c>
      <c r="H188" s="268">
        <v>7.3369999999999997</v>
      </c>
      <c r="I188" s="10"/>
      <c r="L188" s="264"/>
      <c r="M188" s="269"/>
      <c r="N188" s="270"/>
      <c r="O188" s="270"/>
      <c r="P188" s="270"/>
      <c r="Q188" s="270"/>
      <c r="R188" s="270"/>
      <c r="S188" s="270"/>
      <c r="T188" s="271"/>
      <c r="AT188" s="266" t="s">
        <v>171</v>
      </c>
      <c r="AU188" s="266" t="s">
        <v>81</v>
      </c>
      <c r="AV188" s="265" t="s">
        <v>81</v>
      </c>
      <c r="AW188" s="265" t="s">
        <v>36</v>
      </c>
      <c r="AX188" s="265" t="s">
        <v>77</v>
      </c>
      <c r="AY188" s="266" t="s">
        <v>160</v>
      </c>
    </row>
    <row r="189" spans="2:65" s="118" customFormat="1" ht="25.5" customHeight="1">
      <c r="B189" s="113"/>
      <c r="C189" s="243" t="s">
        <v>313</v>
      </c>
      <c r="D189" s="243" t="s">
        <v>162</v>
      </c>
      <c r="E189" s="244" t="s">
        <v>393</v>
      </c>
      <c r="F189" s="245" t="s">
        <v>394</v>
      </c>
      <c r="G189" s="246" t="s">
        <v>165</v>
      </c>
      <c r="H189" s="247">
        <v>1.1000000000000001</v>
      </c>
      <c r="I189" s="8"/>
      <c r="J189" s="248">
        <f>ROUND(I189*H189,2)</f>
        <v>0</v>
      </c>
      <c r="K189" s="245" t="s">
        <v>5</v>
      </c>
      <c r="L189" s="113"/>
      <c r="M189" s="249" t="s">
        <v>5</v>
      </c>
      <c r="N189" s="250" t="s">
        <v>44</v>
      </c>
      <c r="O189" s="114"/>
      <c r="P189" s="251">
        <f>O189*H189</f>
        <v>0</v>
      </c>
      <c r="Q189" s="251">
        <v>0</v>
      </c>
      <c r="R189" s="251">
        <f>Q189*H189</f>
        <v>0</v>
      </c>
      <c r="S189" s="251">
        <v>0</v>
      </c>
      <c r="T189" s="252">
        <f>S189*H189</f>
        <v>0</v>
      </c>
      <c r="AR189" s="97" t="s">
        <v>167</v>
      </c>
      <c r="AT189" s="97" t="s">
        <v>162</v>
      </c>
      <c r="AU189" s="97" t="s">
        <v>81</v>
      </c>
      <c r="AY189" s="97" t="s">
        <v>160</v>
      </c>
      <c r="BE189" s="253">
        <f>IF(N189="základní",J189,0)</f>
        <v>0</v>
      </c>
      <c r="BF189" s="253">
        <f>IF(N189="snížená",J189,0)</f>
        <v>0</v>
      </c>
      <c r="BG189" s="253">
        <f>IF(N189="zákl. přenesená",J189,0)</f>
        <v>0</v>
      </c>
      <c r="BH189" s="253">
        <f>IF(N189="sníž. přenesená",J189,0)</f>
        <v>0</v>
      </c>
      <c r="BI189" s="253">
        <f>IF(N189="nulová",J189,0)</f>
        <v>0</v>
      </c>
      <c r="BJ189" s="97" t="s">
        <v>77</v>
      </c>
      <c r="BK189" s="253">
        <f>ROUND(I189*H189,2)</f>
        <v>0</v>
      </c>
      <c r="BL189" s="97" t="s">
        <v>167</v>
      </c>
      <c r="BM189" s="97" t="s">
        <v>848</v>
      </c>
    </row>
    <row r="190" spans="2:65" s="258" customFormat="1">
      <c r="B190" s="257"/>
      <c r="D190" s="254" t="s">
        <v>171</v>
      </c>
      <c r="E190" s="259" t="s">
        <v>5</v>
      </c>
      <c r="F190" s="260" t="s">
        <v>324</v>
      </c>
      <c r="H190" s="259" t="s">
        <v>5</v>
      </c>
      <c r="I190" s="9"/>
      <c r="L190" s="257"/>
      <c r="M190" s="261"/>
      <c r="N190" s="262"/>
      <c r="O190" s="262"/>
      <c r="P190" s="262"/>
      <c r="Q190" s="262"/>
      <c r="R190" s="262"/>
      <c r="S190" s="262"/>
      <c r="T190" s="263"/>
      <c r="AT190" s="259" t="s">
        <v>171</v>
      </c>
      <c r="AU190" s="259" t="s">
        <v>81</v>
      </c>
      <c r="AV190" s="258" t="s">
        <v>77</v>
      </c>
      <c r="AW190" s="258" t="s">
        <v>36</v>
      </c>
      <c r="AX190" s="258" t="s">
        <v>73</v>
      </c>
      <c r="AY190" s="259" t="s">
        <v>160</v>
      </c>
    </row>
    <row r="191" spans="2:65" s="265" customFormat="1">
      <c r="B191" s="264"/>
      <c r="D191" s="254" t="s">
        <v>171</v>
      </c>
      <c r="E191" s="266" t="s">
        <v>5</v>
      </c>
      <c r="F191" s="267" t="s">
        <v>849</v>
      </c>
      <c r="H191" s="268">
        <v>1.1000000000000001</v>
      </c>
      <c r="I191" s="10"/>
      <c r="L191" s="264"/>
      <c r="M191" s="269"/>
      <c r="N191" s="270"/>
      <c r="O191" s="270"/>
      <c r="P191" s="270"/>
      <c r="Q191" s="270"/>
      <c r="R191" s="270"/>
      <c r="S191" s="270"/>
      <c r="T191" s="271"/>
      <c r="AT191" s="266" t="s">
        <v>171</v>
      </c>
      <c r="AU191" s="266" t="s">
        <v>81</v>
      </c>
      <c r="AV191" s="265" t="s">
        <v>81</v>
      </c>
      <c r="AW191" s="265" t="s">
        <v>36</v>
      </c>
      <c r="AX191" s="265" t="s">
        <v>77</v>
      </c>
      <c r="AY191" s="266" t="s">
        <v>160</v>
      </c>
    </row>
    <row r="192" spans="2:65" s="118" customFormat="1" ht="25.5" customHeight="1">
      <c r="B192" s="113"/>
      <c r="C192" s="243" t="s">
        <v>320</v>
      </c>
      <c r="D192" s="243" t="s">
        <v>162</v>
      </c>
      <c r="E192" s="244" t="s">
        <v>398</v>
      </c>
      <c r="F192" s="245" t="s">
        <v>399</v>
      </c>
      <c r="G192" s="246" t="s">
        <v>165</v>
      </c>
      <c r="H192" s="247">
        <v>7.3369999999999997</v>
      </c>
      <c r="I192" s="8"/>
      <c r="J192" s="248">
        <f>ROUND(I192*H192,2)</f>
        <v>0</v>
      </c>
      <c r="K192" s="245" t="s">
        <v>188</v>
      </c>
      <c r="L192" s="113"/>
      <c r="M192" s="249" t="s">
        <v>5</v>
      </c>
      <c r="N192" s="250" t="s">
        <v>44</v>
      </c>
      <c r="O192" s="114"/>
      <c r="P192" s="251">
        <f>O192*H192</f>
        <v>0</v>
      </c>
      <c r="Q192" s="251">
        <v>0</v>
      </c>
      <c r="R192" s="251">
        <f>Q192*H192</f>
        <v>0</v>
      </c>
      <c r="S192" s="251">
        <v>0</v>
      </c>
      <c r="T192" s="252">
        <f>S192*H192</f>
        <v>0</v>
      </c>
      <c r="AR192" s="97" t="s">
        <v>167</v>
      </c>
      <c r="AT192" s="97" t="s">
        <v>162</v>
      </c>
      <c r="AU192" s="97" t="s">
        <v>81</v>
      </c>
      <c r="AY192" s="97" t="s">
        <v>160</v>
      </c>
      <c r="BE192" s="253">
        <f>IF(N192="základní",J192,0)</f>
        <v>0</v>
      </c>
      <c r="BF192" s="253">
        <f>IF(N192="snížená",J192,0)</f>
        <v>0</v>
      </c>
      <c r="BG192" s="253">
        <f>IF(N192="zákl. přenesená",J192,0)</f>
        <v>0</v>
      </c>
      <c r="BH192" s="253">
        <f>IF(N192="sníž. přenesená",J192,0)</f>
        <v>0</v>
      </c>
      <c r="BI192" s="253">
        <f>IF(N192="nulová",J192,0)</f>
        <v>0</v>
      </c>
      <c r="BJ192" s="97" t="s">
        <v>77</v>
      </c>
      <c r="BK192" s="253">
        <f>ROUND(I192*H192,2)</f>
        <v>0</v>
      </c>
      <c r="BL192" s="97" t="s">
        <v>167</v>
      </c>
      <c r="BM192" s="97" t="s">
        <v>850</v>
      </c>
    </row>
    <row r="193" spans="2:65" s="258" customFormat="1">
      <c r="B193" s="257"/>
      <c r="D193" s="254" t="s">
        <v>171</v>
      </c>
      <c r="E193" s="259" t="s">
        <v>5</v>
      </c>
      <c r="F193" s="260" t="s">
        <v>384</v>
      </c>
      <c r="H193" s="259" t="s">
        <v>5</v>
      </c>
      <c r="I193" s="9"/>
      <c r="L193" s="257"/>
      <c r="M193" s="261"/>
      <c r="N193" s="262"/>
      <c r="O193" s="262"/>
      <c r="P193" s="262"/>
      <c r="Q193" s="262"/>
      <c r="R193" s="262"/>
      <c r="S193" s="262"/>
      <c r="T193" s="263"/>
      <c r="AT193" s="259" t="s">
        <v>171</v>
      </c>
      <c r="AU193" s="259" t="s">
        <v>81</v>
      </c>
      <c r="AV193" s="258" t="s">
        <v>77</v>
      </c>
      <c r="AW193" s="258" t="s">
        <v>36</v>
      </c>
      <c r="AX193" s="258" t="s">
        <v>73</v>
      </c>
      <c r="AY193" s="259" t="s">
        <v>160</v>
      </c>
    </row>
    <row r="194" spans="2:65" s="265" customFormat="1">
      <c r="B194" s="264"/>
      <c r="D194" s="254" t="s">
        <v>171</v>
      </c>
      <c r="E194" s="266" t="s">
        <v>5</v>
      </c>
      <c r="F194" s="267" t="s">
        <v>846</v>
      </c>
      <c r="H194" s="268">
        <v>7.3369999999999997</v>
      </c>
      <c r="I194" s="10"/>
      <c r="L194" s="264"/>
      <c r="M194" s="269"/>
      <c r="N194" s="270"/>
      <c r="O194" s="270"/>
      <c r="P194" s="270"/>
      <c r="Q194" s="270"/>
      <c r="R194" s="270"/>
      <c r="S194" s="270"/>
      <c r="T194" s="271"/>
      <c r="AT194" s="266" t="s">
        <v>171</v>
      </c>
      <c r="AU194" s="266" t="s">
        <v>81</v>
      </c>
      <c r="AV194" s="265" t="s">
        <v>81</v>
      </c>
      <c r="AW194" s="265" t="s">
        <v>36</v>
      </c>
      <c r="AX194" s="265" t="s">
        <v>77</v>
      </c>
      <c r="AY194" s="266" t="s">
        <v>160</v>
      </c>
    </row>
    <row r="195" spans="2:65" s="118" customFormat="1" ht="38.25" customHeight="1">
      <c r="B195" s="113"/>
      <c r="C195" s="243" t="s">
        <v>326</v>
      </c>
      <c r="D195" s="243" t="s">
        <v>162</v>
      </c>
      <c r="E195" s="244" t="s">
        <v>402</v>
      </c>
      <c r="F195" s="245" t="s">
        <v>403</v>
      </c>
      <c r="G195" s="246" t="s">
        <v>165</v>
      </c>
      <c r="H195" s="247">
        <v>1.1000000000000001</v>
      </c>
      <c r="I195" s="8"/>
      <c r="J195" s="248">
        <f>ROUND(I195*H195,2)</f>
        <v>0</v>
      </c>
      <c r="K195" s="245" t="s">
        <v>188</v>
      </c>
      <c r="L195" s="113"/>
      <c r="M195" s="249" t="s">
        <v>5</v>
      </c>
      <c r="N195" s="250" t="s">
        <v>44</v>
      </c>
      <c r="O195" s="114"/>
      <c r="P195" s="251">
        <f>O195*H195</f>
        <v>0</v>
      </c>
      <c r="Q195" s="251">
        <v>0</v>
      </c>
      <c r="R195" s="251">
        <f>Q195*H195</f>
        <v>0</v>
      </c>
      <c r="S195" s="251">
        <v>0</v>
      </c>
      <c r="T195" s="252">
        <f>S195*H195</f>
        <v>0</v>
      </c>
      <c r="AR195" s="97" t="s">
        <v>167</v>
      </c>
      <c r="AT195" s="97" t="s">
        <v>162</v>
      </c>
      <c r="AU195" s="97" t="s">
        <v>81</v>
      </c>
      <c r="AY195" s="97" t="s">
        <v>160</v>
      </c>
      <c r="BE195" s="253">
        <f>IF(N195="základní",J195,0)</f>
        <v>0</v>
      </c>
      <c r="BF195" s="253">
        <f>IF(N195="snížená",J195,0)</f>
        <v>0</v>
      </c>
      <c r="BG195" s="253">
        <f>IF(N195="zákl. přenesená",J195,0)</f>
        <v>0</v>
      </c>
      <c r="BH195" s="253">
        <f>IF(N195="sníž. přenesená",J195,0)</f>
        <v>0</v>
      </c>
      <c r="BI195" s="253">
        <f>IF(N195="nulová",J195,0)</f>
        <v>0</v>
      </c>
      <c r="BJ195" s="97" t="s">
        <v>77</v>
      </c>
      <c r="BK195" s="253">
        <f>ROUND(I195*H195,2)</f>
        <v>0</v>
      </c>
      <c r="BL195" s="97" t="s">
        <v>167</v>
      </c>
      <c r="BM195" s="97" t="s">
        <v>851</v>
      </c>
    </row>
    <row r="196" spans="2:65" s="258" customFormat="1">
      <c r="B196" s="257"/>
      <c r="D196" s="254" t="s">
        <v>171</v>
      </c>
      <c r="E196" s="259" t="s">
        <v>5</v>
      </c>
      <c r="F196" s="260" t="s">
        <v>324</v>
      </c>
      <c r="H196" s="259" t="s">
        <v>5</v>
      </c>
      <c r="I196" s="9"/>
      <c r="L196" s="257"/>
      <c r="M196" s="261"/>
      <c r="N196" s="262"/>
      <c r="O196" s="262"/>
      <c r="P196" s="262"/>
      <c r="Q196" s="262"/>
      <c r="R196" s="262"/>
      <c r="S196" s="262"/>
      <c r="T196" s="263"/>
      <c r="AT196" s="259" t="s">
        <v>171</v>
      </c>
      <c r="AU196" s="259" t="s">
        <v>81</v>
      </c>
      <c r="AV196" s="258" t="s">
        <v>77</v>
      </c>
      <c r="AW196" s="258" t="s">
        <v>36</v>
      </c>
      <c r="AX196" s="258" t="s">
        <v>73</v>
      </c>
      <c r="AY196" s="259" t="s">
        <v>160</v>
      </c>
    </row>
    <row r="197" spans="2:65" s="265" customFormat="1">
      <c r="B197" s="264"/>
      <c r="D197" s="254" t="s">
        <v>171</v>
      </c>
      <c r="E197" s="266" t="s">
        <v>5</v>
      </c>
      <c r="F197" s="267" t="s">
        <v>849</v>
      </c>
      <c r="H197" s="268">
        <v>1.1000000000000001</v>
      </c>
      <c r="I197" s="10"/>
      <c r="L197" s="264"/>
      <c r="M197" s="269"/>
      <c r="N197" s="270"/>
      <c r="O197" s="270"/>
      <c r="P197" s="270"/>
      <c r="Q197" s="270"/>
      <c r="R197" s="270"/>
      <c r="S197" s="270"/>
      <c r="T197" s="271"/>
      <c r="AT197" s="266" t="s">
        <v>171</v>
      </c>
      <c r="AU197" s="266" t="s">
        <v>81</v>
      </c>
      <c r="AV197" s="265" t="s">
        <v>81</v>
      </c>
      <c r="AW197" s="265" t="s">
        <v>36</v>
      </c>
      <c r="AX197" s="265" t="s">
        <v>77</v>
      </c>
      <c r="AY197" s="266" t="s">
        <v>160</v>
      </c>
    </row>
    <row r="198" spans="2:65" s="118" customFormat="1" ht="25.5" customHeight="1">
      <c r="B198" s="113"/>
      <c r="C198" s="243" t="s">
        <v>331</v>
      </c>
      <c r="D198" s="243" t="s">
        <v>162</v>
      </c>
      <c r="E198" s="244" t="s">
        <v>406</v>
      </c>
      <c r="F198" s="245" t="s">
        <v>407</v>
      </c>
      <c r="G198" s="246" t="s">
        <v>165</v>
      </c>
      <c r="H198" s="247">
        <v>1.1000000000000001</v>
      </c>
      <c r="I198" s="8"/>
      <c r="J198" s="248">
        <f>ROUND(I198*H198,2)</f>
        <v>0</v>
      </c>
      <c r="K198" s="245" t="s">
        <v>188</v>
      </c>
      <c r="L198" s="113"/>
      <c r="M198" s="249" t="s">
        <v>5</v>
      </c>
      <c r="N198" s="250" t="s">
        <v>44</v>
      </c>
      <c r="O198" s="114"/>
      <c r="P198" s="251">
        <f>O198*H198</f>
        <v>0</v>
      </c>
      <c r="Q198" s="251">
        <v>0</v>
      </c>
      <c r="R198" s="251">
        <f>Q198*H198</f>
        <v>0</v>
      </c>
      <c r="S198" s="251">
        <v>0</v>
      </c>
      <c r="T198" s="252">
        <f>S198*H198</f>
        <v>0</v>
      </c>
      <c r="AR198" s="97" t="s">
        <v>167</v>
      </c>
      <c r="AT198" s="97" t="s">
        <v>162</v>
      </c>
      <c r="AU198" s="97" t="s">
        <v>81</v>
      </c>
      <c r="AY198" s="97" t="s">
        <v>160</v>
      </c>
      <c r="BE198" s="253">
        <f>IF(N198="základní",J198,0)</f>
        <v>0</v>
      </c>
      <c r="BF198" s="253">
        <f>IF(N198="snížená",J198,0)</f>
        <v>0</v>
      </c>
      <c r="BG198" s="253">
        <f>IF(N198="zákl. přenesená",J198,0)</f>
        <v>0</v>
      </c>
      <c r="BH198" s="253">
        <f>IF(N198="sníž. přenesená",J198,0)</f>
        <v>0</v>
      </c>
      <c r="BI198" s="253">
        <f>IF(N198="nulová",J198,0)</f>
        <v>0</v>
      </c>
      <c r="BJ198" s="97" t="s">
        <v>77</v>
      </c>
      <c r="BK198" s="253">
        <f>ROUND(I198*H198,2)</f>
        <v>0</v>
      </c>
      <c r="BL198" s="97" t="s">
        <v>167</v>
      </c>
      <c r="BM198" s="97" t="s">
        <v>852</v>
      </c>
    </row>
    <row r="199" spans="2:65" s="258" customFormat="1">
      <c r="B199" s="257"/>
      <c r="D199" s="254" t="s">
        <v>171</v>
      </c>
      <c r="E199" s="259" t="s">
        <v>5</v>
      </c>
      <c r="F199" s="260" t="s">
        <v>324</v>
      </c>
      <c r="H199" s="259" t="s">
        <v>5</v>
      </c>
      <c r="I199" s="9"/>
      <c r="L199" s="257"/>
      <c r="M199" s="261"/>
      <c r="N199" s="262"/>
      <c r="O199" s="262"/>
      <c r="P199" s="262"/>
      <c r="Q199" s="262"/>
      <c r="R199" s="262"/>
      <c r="S199" s="262"/>
      <c r="T199" s="263"/>
      <c r="AT199" s="259" t="s">
        <v>171</v>
      </c>
      <c r="AU199" s="259" t="s">
        <v>81</v>
      </c>
      <c r="AV199" s="258" t="s">
        <v>77</v>
      </c>
      <c r="AW199" s="258" t="s">
        <v>36</v>
      </c>
      <c r="AX199" s="258" t="s">
        <v>73</v>
      </c>
      <c r="AY199" s="259" t="s">
        <v>160</v>
      </c>
    </row>
    <row r="200" spans="2:65" s="265" customFormat="1">
      <c r="B200" s="264"/>
      <c r="D200" s="254" t="s">
        <v>171</v>
      </c>
      <c r="E200" s="266" t="s">
        <v>5</v>
      </c>
      <c r="F200" s="267" t="s">
        <v>849</v>
      </c>
      <c r="H200" s="268">
        <v>1.1000000000000001</v>
      </c>
      <c r="I200" s="10"/>
      <c r="L200" s="264"/>
      <c r="M200" s="269"/>
      <c r="N200" s="270"/>
      <c r="O200" s="270"/>
      <c r="P200" s="270"/>
      <c r="Q200" s="270"/>
      <c r="R200" s="270"/>
      <c r="S200" s="270"/>
      <c r="T200" s="271"/>
      <c r="AT200" s="266" t="s">
        <v>171</v>
      </c>
      <c r="AU200" s="266" t="s">
        <v>81</v>
      </c>
      <c r="AV200" s="265" t="s">
        <v>81</v>
      </c>
      <c r="AW200" s="265" t="s">
        <v>36</v>
      </c>
      <c r="AX200" s="265" t="s">
        <v>77</v>
      </c>
      <c r="AY200" s="266" t="s">
        <v>160</v>
      </c>
    </row>
    <row r="201" spans="2:65" s="118" customFormat="1" ht="25.5" customHeight="1">
      <c r="B201" s="113"/>
      <c r="C201" s="243" t="s">
        <v>339</v>
      </c>
      <c r="D201" s="243" t="s">
        <v>162</v>
      </c>
      <c r="E201" s="244" t="s">
        <v>410</v>
      </c>
      <c r="F201" s="245" t="s">
        <v>411</v>
      </c>
      <c r="G201" s="246" t="s">
        <v>165</v>
      </c>
      <c r="H201" s="247">
        <v>1.5</v>
      </c>
      <c r="I201" s="8"/>
      <c r="J201" s="248">
        <f>ROUND(I201*H201,2)</f>
        <v>0</v>
      </c>
      <c r="K201" s="245" t="s">
        <v>188</v>
      </c>
      <c r="L201" s="113"/>
      <c r="M201" s="249" t="s">
        <v>5</v>
      </c>
      <c r="N201" s="250" t="s">
        <v>44</v>
      </c>
      <c r="O201" s="114"/>
      <c r="P201" s="251">
        <f>O201*H201</f>
        <v>0</v>
      </c>
      <c r="Q201" s="251">
        <v>0</v>
      </c>
      <c r="R201" s="251">
        <f>Q201*H201</f>
        <v>0</v>
      </c>
      <c r="S201" s="251">
        <v>0</v>
      </c>
      <c r="T201" s="252">
        <f>S201*H201</f>
        <v>0</v>
      </c>
      <c r="AR201" s="97" t="s">
        <v>167</v>
      </c>
      <c r="AT201" s="97" t="s">
        <v>162</v>
      </c>
      <c r="AU201" s="97" t="s">
        <v>81</v>
      </c>
      <c r="AY201" s="97" t="s">
        <v>160</v>
      </c>
      <c r="BE201" s="253">
        <f>IF(N201="základní",J201,0)</f>
        <v>0</v>
      </c>
      <c r="BF201" s="253">
        <f>IF(N201="snížená",J201,0)</f>
        <v>0</v>
      </c>
      <c r="BG201" s="253">
        <f>IF(N201="zákl. přenesená",J201,0)</f>
        <v>0</v>
      </c>
      <c r="BH201" s="253">
        <f>IF(N201="sníž. přenesená",J201,0)</f>
        <v>0</v>
      </c>
      <c r="BI201" s="253">
        <f>IF(N201="nulová",J201,0)</f>
        <v>0</v>
      </c>
      <c r="BJ201" s="97" t="s">
        <v>77</v>
      </c>
      <c r="BK201" s="253">
        <f>ROUND(I201*H201,2)</f>
        <v>0</v>
      </c>
      <c r="BL201" s="97" t="s">
        <v>167</v>
      </c>
      <c r="BM201" s="97" t="s">
        <v>853</v>
      </c>
    </row>
    <row r="202" spans="2:65" s="258" customFormat="1">
      <c r="B202" s="257"/>
      <c r="D202" s="254" t="s">
        <v>171</v>
      </c>
      <c r="E202" s="259" t="s">
        <v>5</v>
      </c>
      <c r="F202" s="260" t="s">
        <v>324</v>
      </c>
      <c r="H202" s="259" t="s">
        <v>5</v>
      </c>
      <c r="I202" s="9"/>
      <c r="L202" s="257"/>
      <c r="M202" s="261"/>
      <c r="N202" s="262"/>
      <c r="O202" s="262"/>
      <c r="P202" s="262"/>
      <c r="Q202" s="262"/>
      <c r="R202" s="262"/>
      <c r="S202" s="262"/>
      <c r="T202" s="263"/>
      <c r="AT202" s="259" t="s">
        <v>171</v>
      </c>
      <c r="AU202" s="259" t="s">
        <v>81</v>
      </c>
      <c r="AV202" s="258" t="s">
        <v>77</v>
      </c>
      <c r="AW202" s="258" t="s">
        <v>36</v>
      </c>
      <c r="AX202" s="258" t="s">
        <v>73</v>
      </c>
      <c r="AY202" s="259" t="s">
        <v>160</v>
      </c>
    </row>
    <row r="203" spans="2:65" s="265" customFormat="1">
      <c r="B203" s="264"/>
      <c r="D203" s="254" t="s">
        <v>171</v>
      </c>
      <c r="E203" s="266" t="s">
        <v>5</v>
      </c>
      <c r="F203" s="267" t="s">
        <v>849</v>
      </c>
      <c r="H203" s="268">
        <v>1.1000000000000001</v>
      </c>
      <c r="I203" s="10"/>
      <c r="L203" s="264"/>
      <c r="M203" s="269"/>
      <c r="N203" s="270"/>
      <c r="O203" s="270"/>
      <c r="P203" s="270"/>
      <c r="Q203" s="270"/>
      <c r="R203" s="270"/>
      <c r="S203" s="270"/>
      <c r="T203" s="271"/>
      <c r="AT203" s="266" t="s">
        <v>171</v>
      </c>
      <c r="AU203" s="266" t="s">
        <v>81</v>
      </c>
      <c r="AV203" s="265" t="s">
        <v>81</v>
      </c>
      <c r="AW203" s="265" t="s">
        <v>36</v>
      </c>
      <c r="AX203" s="265" t="s">
        <v>73</v>
      </c>
      <c r="AY203" s="266" t="s">
        <v>160</v>
      </c>
    </row>
    <row r="204" spans="2:65" s="265" customFormat="1">
      <c r="B204" s="264"/>
      <c r="D204" s="254" t="s">
        <v>171</v>
      </c>
      <c r="E204" s="266" t="s">
        <v>5</v>
      </c>
      <c r="F204" s="267" t="s">
        <v>854</v>
      </c>
      <c r="H204" s="268">
        <v>0.4</v>
      </c>
      <c r="I204" s="10"/>
      <c r="L204" s="264"/>
      <c r="M204" s="269"/>
      <c r="N204" s="270"/>
      <c r="O204" s="270"/>
      <c r="P204" s="270"/>
      <c r="Q204" s="270"/>
      <c r="R204" s="270"/>
      <c r="S204" s="270"/>
      <c r="T204" s="271"/>
      <c r="AT204" s="266" t="s">
        <v>171</v>
      </c>
      <c r="AU204" s="266" t="s">
        <v>81</v>
      </c>
      <c r="AV204" s="265" t="s">
        <v>81</v>
      </c>
      <c r="AW204" s="265" t="s">
        <v>36</v>
      </c>
      <c r="AX204" s="265" t="s">
        <v>73</v>
      </c>
      <c r="AY204" s="266" t="s">
        <v>160</v>
      </c>
    </row>
    <row r="205" spans="2:65" s="273" customFormat="1">
      <c r="B205" s="272"/>
      <c r="D205" s="254" t="s">
        <v>171</v>
      </c>
      <c r="E205" s="274" t="s">
        <v>5</v>
      </c>
      <c r="F205" s="275" t="s">
        <v>176</v>
      </c>
      <c r="H205" s="276">
        <v>1.5</v>
      </c>
      <c r="I205" s="11"/>
      <c r="L205" s="272"/>
      <c r="M205" s="277"/>
      <c r="N205" s="278"/>
      <c r="O205" s="278"/>
      <c r="P205" s="278"/>
      <c r="Q205" s="278"/>
      <c r="R205" s="278"/>
      <c r="S205" s="278"/>
      <c r="T205" s="279"/>
      <c r="AT205" s="274" t="s">
        <v>171</v>
      </c>
      <c r="AU205" s="274" t="s">
        <v>81</v>
      </c>
      <c r="AV205" s="273" t="s">
        <v>167</v>
      </c>
      <c r="AW205" s="273" t="s">
        <v>36</v>
      </c>
      <c r="AX205" s="273" t="s">
        <v>77</v>
      </c>
      <c r="AY205" s="274" t="s">
        <v>160</v>
      </c>
    </row>
    <row r="206" spans="2:65" s="118" customFormat="1" ht="38.25" customHeight="1">
      <c r="B206" s="113"/>
      <c r="C206" s="243" t="s">
        <v>344</v>
      </c>
      <c r="D206" s="243" t="s">
        <v>162</v>
      </c>
      <c r="E206" s="244" t="s">
        <v>416</v>
      </c>
      <c r="F206" s="245" t="s">
        <v>417</v>
      </c>
      <c r="G206" s="246" t="s">
        <v>165</v>
      </c>
      <c r="H206" s="247">
        <v>1.5</v>
      </c>
      <c r="I206" s="8"/>
      <c r="J206" s="248">
        <f>ROUND(I206*H206,2)</f>
        <v>0</v>
      </c>
      <c r="K206" s="245" t="s">
        <v>188</v>
      </c>
      <c r="L206" s="113"/>
      <c r="M206" s="249" t="s">
        <v>5</v>
      </c>
      <c r="N206" s="250" t="s">
        <v>44</v>
      </c>
      <c r="O206" s="114"/>
      <c r="P206" s="251">
        <f>O206*H206</f>
        <v>0</v>
      </c>
      <c r="Q206" s="251">
        <v>0</v>
      </c>
      <c r="R206" s="251">
        <f>Q206*H206</f>
        <v>0</v>
      </c>
      <c r="S206" s="251">
        <v>0</v>
      </c>
      <c r="T206" s="252">
        <f>S206*H206</f>
        <v>0</v>
      </c>
      <c r="AR206" s="97" t="s">
        <v>167</v>
      </c>
      <c r="AT206" s="97" t="s">
        <v>162</v>
      </c>
      <c r="AU206" s="97" t="s">
        <v>81</v>
      </c>
      <c r="AY206" s="97" t="s">
        <v>160</v>
      </c>
      <c r="BE206" s="253">
        <f>IF(N206="základní",J206,0)</f>
        <v>0</v>
      </c>
      <c r="BF206" s="253">
        <f>IF(N206="snížená",J206,0)</f>
        <v>0</v>
      </c>
      <c r="BG206" s="253">
        <f>IF(N206="zákl. přenesená",J206,0)</f>
        <v>0</v>
      </c>
      <c r="BH206" s="253">
        <f>IF(N206="sníž. přenesená",J206,0)</f>
        <v>0</v>
      </c>
      <c r="BI206" s="253">
        <f>IF(N206="nulová",J206,0)</f>
        <v>0</v>
      </c>
      <c r="BJ206" s="97" t="s">
        <v>77</v>
      </c>
      <c r="BK206" s="253">
        <f>ROUND(I206*H206,2)</f>
        <v>0</v>
      </c>
      <c r="BL206" s="97" t="s">
        <v>167</v>
      </c>
      <c r="BM206" s="97" t="s">
        <v>855</v>
      </c>
    </row>
    <row r="207" spans="2:65" s="258" customFormat="1">
      <c r="B207" s="257"/>
      <c r="D207" s="254" t="s">
        <v>171</v>
      </c>
      <c r="E207" s="259" t="s">
        <v>5</v>
      </c>
      <c r="F207" s="260" t="s">
        <v>324</v>
      </c>
      <c r="H207" s="259" t="s">
        <v>5</v>
      </c>
      <c r="I207" s="9"/>
      <c r="L207" s="257"/>
      <c r="M207" s="261"/>
      <c r="N207" s="262"/>
      <c r="O207" s="262"/>
      <c r="P207" s="262"/>
      <c r="Q207" s="262"/>
      <c r="R207" s="262"/>
      <c r="S207" s="262"/>
      <c r="T207" s="263"/>
      <c r="AT207" s="259" t="s">
        <v>171</v>
      </c>
      <c r="AU207" s="259" t="s">
        <v>81</v>
      </c>
      <c r="AV207" s="258" t="s">
        <v>77</v>
      </c>
      <c r="AW207" s="258" t="s">
        <v>36</v>
      </c>
      <c r="AX207" s="258" t="s">
        <v>73</v>
      </c>
      <c r="AY207" s="259" t="s">
        <v>160</v>
      </c>
    </row>
    <row r="208" spans="2:65" s="265" customFormat="1">
      <c r="B208" s="264"/>
      <c r="D208" s="254" t="s">
        <v>171</v>
      </c>
      <c r="E208" s="266" t="s">
        <v>5</v>
      </c>
      <c r="F208" s="267" t="s">
        <v>849</v>
      </c>
      <c r="H208" s="268">
        <v>1.1000000000000001</v>
      </c>
      <c r="I208" s="10"/>
      <c r="L208" s="264"/>
      <c r="M208" s="269"/>
      <c r="N208" s="270"/>
      <c r="O208" s="270"/>
      <c r="P208" s="270"/>
      <c r="Q208" s="270"/>
      <c r="R208" s="270"/>
      <c r="S208" s="270"/>
      <c r="T208" s="271"/>
      <c r="AT208" s="266" t="s">
        <v>171</v>
      </c>
      <c r="AU208" s="266" t="s">
        <v>81</v>
      </c>
      <c r="AV208" s="265" t="s">
        <v>81</v>
      </c>
      <c r="AW208" s="265" t="s">
        <v>36</v>
      </c>
      <c r="AX208" s="265" t="s">
        <v>73</v>
      </c>
      <c r="AY208" s="266" t="s">
        <v>160</v>
      </c>
    </row>
    <row r="209" spans="2:65" s="265" customFormat="1">
      <c r="B209" s="264"/>
      <c r="D209" s="254" t="s">
        <v>171</v>
      </c>
      <c r="E209" s="266" t="s">
        <v>5</v>
      </c>
      <c r="F209" s="267" t="s">
        <v>854</v>
      </c>
      <c r="H209" s="268">
        <v>0.4</v>
      </c>
      <c r="I209" s="10"/>
      <c r="L209" s="264"/>
      <c r="M209" s="269"/>
      <c r="N209" s="270"/>
      <c r="O209" s="270"/>
      <c r="P209" s="270"/>
      <c r="Q209" s="270"/>
      <c r="R209" s="270"/>
      <c r="S209" s="270"/>
      <c r="T209" s="271"/>
      <c r="AT209" s="266" t="s">
        <v>171</v>
      </c>
      <c r="AU209" s="266" t="s">
        <v>81</v>
      </c>
      <c r="AV209" s="265" t="s">
        <v>81</v>
      </c>
      <c r="AW209" s="265" t="s">
        <v>36</v>
      </c>
      <c r="AX209" s="265" t="s">
        <v>73</v>
      </c>
      <c r="AY209" s="266" t="s">
        <v>160</v>
      </c>
    </row>
    <row r="210" spans="2:65" s="273" customFormat="1">
      <c r="B210" s="272"/>
      <c r="D210" s="254" t="s">
        <v>171</v>
      </c>
      <c r="E210" s="274" t="s">
        <v>5</v>
      </c>
      <c r="F210" s="275" t="s">
        <v>176</v>
      </c>
      <c r="H210" s="276">
        <v>1.5</v>
      </c>
      <c r="I210" s="11"/>
      <c r="L210" s="272"/>
      <c r="M210" s="277"/>
      <c r="N210" s="278"/>
      <c r="O210" s="278"/>
      <c r="P210" s="278"/>
      <c r="Q210" s="278"/>
      <c r="R210" s="278"/>
      <c r="S210" s="278"/>
      <c r="T210" s="279"/>
      <c r="AT210" s="274" t="s">
        <v>171</v>
      </c>
      <c r="AU210" s="274" t="s">
        <v>81</v>
      </c>
      <c r="AV210" s="273" t="s">
        <v>167</v>
      </c>
      <c r="AW210" s="273" t="s">
        <v>36</v>
      </c>
      <c r="AX210" s="273" t="s">
        <v>77</v>
      </c>
      <c r="AY210" s="274" t="s">
        <v>160</v>
      </c>
    </row>
    <row r="211" spans="2:65" s="231" customFormat="1" ht="29.85" customHeight="1">
      <c r="B211" s="230"/>
      <c r="D211" s="232" t="s">
        <v>72</v>
      </c>
      <c r="E211" s="241" t="s">
        <v>213</v>
      </c>
      <c r="F211" s="241" t="s">
        <v>419</v>
      </c>
      <c r="I211" s="7"/>
      <c r="J211" s="242">
        <f>BK211</f>
        <v>0</v>
      </c>
      <c r="L211" s="230"/>
      <c r="M211" s="235"/>
      <c r="N211" s="236"/>
      <c r="O211" s="236"/>
      <c r="P211" s="237">
        <f>SUM(P212:P228)</f>
        <v>0</v>
      </c>
      <c r="Q211" s="236"/>
      <c r="R211" s="237">
        <f>SUM(R212:R228)</f>
        <v>1.0443953000000001</v>
      </c>
      <c r="S211" s="236"/>
      <c r="T211" s="238">
        <f>SUM(T212:T228)</f>
        <v>0</v>
      </c>
      <c r="AR211" s="232" t="s">
        <v>77</v>
      </c>
      <c r="AT211" s="239" t="s">
        <v>72</v>
      </c>
      <c r="AU211" s="239" t="s">
        <v>77</v>
      </c>
      <c r="AY211" s="232" t="s">
        <v>160</v>
      </c>
      <c r="BK211" s="240">
        <f>SUM(BK212:BK228)</f>
        <v>0</v>
      </c>
    </row>
    <row r="212" spans="2:65" s="118" customFormat="1" ht="25.5" customHeight="1">
      <c r="B212" s="113"/>
      <c r="C212" s="243" t="s">
        <v>350</v>
      </c>
      <c r="D212" s="243" t="s">
        <v>162</v>
      </c>
      <c r="E212" s="244" t="s">
        <v>856</v>
      </c>
      <c r="F212" s="245" t="s">
        <v>857</v>
      </c>
      <c r="G212" s="246" t="s">
        <v>187</v>
      </c>
      <c r="H212" s="247">
        <v>7.67</v>
      </c>
      <c r="I212" s="8"/>
      <c r="J212" s="248">
        <f>ROUND(I212*H212,2)</f>
        <v>0</v>
      </c>
      <c r="K212" s="245" t="s">
        <v>188</v>
      </c>
      <c r="L212" s="113"/>
      <c r="M212" s="249" t="s">
        <v>5</v>
      </c>
      <c r="N212" s="250" t="s">
        <v>44</v>
      </c>
      <c r="O212" s="114"/>
      <c r="P212" s="251">
        <f>O212*H212</f>
        <v>0</v>
      </c>
      <c r="Q212" s="251">
        <v>0</v>
      </c>
      <c r="R212" s="251">
        <f>Q212*H212</f>
        <v>0</v>
      </c>
      <c r="S212" s="251">
        <v>0</v>
      </c>
      <c r="T212" s="252">
        <f>S212*H212</f>
        <v>0</v>
      </c>
      <c r="AR212" s="97" t="s">
        <v>167</v>
      </c>
      <c r="AT212" s="97" t="s">
        <v>162</v>
      </c>
      <c r="AU212" s="97" t="s">
        <v>81</v>
      </c>
      <c r="AY212" s="97" t="s">
        <v>160</v>
      </c>
      <c r="BE212" s="253">
        <f>IF(N212="základní",J212,0)</f>
        <v>0</v>
      </c>
      <c r="BF212" s="253">
        <f>IF(N212="snížená",J212,0)</f>
        <v>0</v>
      </c>
      <c r="BG212" s="253">
        <f>IF(N212="zákl. přenesená",J212,0)</f>
        <v>0</v>
      </c>
      <c r="BH212" s="253">
        <f>IF(N212="sníž. přenesená",J212,0)</f>
        <v>0</v>
      </c>
      <c r="BI212" s="253">
        <f>IF(N212="nulová",J212,0)</f>
        <v>0</v>
      </c>
      <c r="BJ212" s="97" t="s">
        <v>77</v>
      </c>
      <c r="BK212" s="253">
        <f>ROUND(I212*H212,2)</f>
        <v>0</v>
      </c>
      <c r="BL212" s="97" t="s">
        <v>167</v>
      </c>
      <c r="BM212" s="97" t="s">
        <v>858</v>
      </c>
    </row>
    <row r="213" spans="2:65" s="258" customFormat="1">
      <c r="B213" s="257"/>
      <c r="D213" s="254" t="s">
        <v>171</v>
      </c>
      <c r="E213" s="259" t="s">
        <v>5</v>
      </c>
      <c r="F213" s="260" t="s">
        <v>843</v>
      </c>
      <c r="H213" s="259" t="s">
        <v>5</v>
      </c>
      <c r="I213" s="9"/>
      <c r="L213" s="257"/>
      <c r="M213" s="261"/>
      <c r="N213" s="262"/>
      <c r="O213" s="262"/>
      <c r="P213" s="262"/>
      <c r="Q213" s="262"/>
      <c r="R213" s="262"/>
      <c r="S213" s="262"/>
      <c r="T213" s="263"/>
      <c r="AT213" s="259" t="s">
        <v>171</v>
      </c>
      <c r="AU213" s="259" t="s">
        <v>81</v>
      </c>
      <c r="AV213" s="258" t="s">
        <v>77</v>
      </c>
      <c r="AW213" s="258" t="s">
        <v>36</v>
      </c>
      <c r="AX213" s="258" t="s">
        <v>73</v>
      </c>
      <c r="AY213" s="259" t="s">
        <v>160</v>
      </c>
    </row>
    <row r="214" spans="2:65" s="265" customFormat="1">
      <c r="B214" s="264"/>
      <c r="D214" s="254" t="s">
        <v>171</v>
      </c>
      <c r="E214" s="266" t="s">
        <v>5</v>
      </c>
      <c r="F214" s="267" t="s">
        <v>859</v>
      </c>
      <c r="H214" s="268">
        <v>7.67</v>
      </c>
      <c r="I214" s="10"/>
      <c r="L214" s="264"/>
      <c r="M214" s="269"/>
      <c r="N214" s="270"/>
      <c r="O214" s="270"/>
      <c r="P214" s="270"/>
      <c r="Q214" s="270"/>
      <c r="R214" s="270"/>
      <c r="S214" s="270"/>
      <c r="T214" s="271"/>
      <c r="AT214" s="266" t="s">
        <v>171</v>
      </c>
      <c r="AU214" s="266" t="s">
        <v>81</v>
      </c>
      <c r="AV214" s="265" t="s">
        <v>81</v>
      </c>
      <c r="AW214" s="265" t="s">
        <v>36</v>
      </c>
      <c r="AX214" s="265" t="s">
        <v>77</v>
      </c>
      <c r="AY214" s="266" t="s">
        <v>160</v>
      </c>
    </row>
    <row r="215" spans="2:65" s="118" customFormat="1" ht="16.5" customHeight="1">
      <c r="B215" s="113"/>
      <c r="C215" s="280" t="s">
        <v>357</v>
      </c>
      <c r="D215" s="280" t="s">
        <v>277</v>
      </c>
      <c r="E215" s="281" t="s">
        <v>860</v>
      </c>
      <c r="F215" s="282" t="s">
        <v>861</v>
      </c>
      <c r="G215" s="283" t="s">
        <v>187</v>
      </c>
      <c r="H215" s="284">
        <v>7.67</v>
      </c>
      <c r="I215" s="12"/>
      <c r="J215" s="285">
        <f>ROUND(I215*H215,2)</f>
        <v>0</v>
      </c>
      <c r="K215" s="282" t="s">
        <v>5</v>
      </c>
      <c r="L215" s="286"/>
      <c r="M215" s="287" t="s">
        <v>5</v>
      </c>
      <c r="N215" s="288" t="s">
        <v>44</v>
      </c>
      <c r="O215" s="114"/>
      <c r="P215" s="251">
        <f>O215*H215</f>
        <v>0</v>
      </c>
      <c r="Q215" s="251">
        <v>1.4500000000000001E-2</v>
      </c>
      <c r="R215" s="251">
        <f>Q215*H215</f>
        <v>0.11121500000000001</v>
      </c>
      <c r="S215" s="251">
        <v>0</v>
      </c>
      <c r="T215" s="252">
        <f>S215*H215</f>
        <v>0</v>
      </c>
      <c r="AR215" s="97" t="s">
        <v>213</v>
      </c>
      <c r="AT215" s="97" t="s">
        <v>277</v>
      </c>
      <c r="AU215" s="97" t="s">
        <v>81</v>
      </c>
      <c r="AY215" s="97" t="s">
        <v>160</v>
      </c>
      <c r="BE215" s="253">
        <f>IF(N215="základní",J215,0)</f>
        <v>0</v>
      </c>
      <c r="BF215" s="253">
        <f>IF(N215="snížená",J215,0)</f>
        <v>0</v>
      </c>
      <c r="BG215" s="253">
        <f>IF(N215="zákl. přenesená",J215,0)</f>
        <v>0</v>
      </c>
      <c r="BH215" s="253">
        <f>IF(N215="sníž. přenesená",J215,0)</f>
        <v>0</v>
      </c>
      <c r="BI215" s="253">
        <f>IF(N215="nulová",J215,0)</f>
        <v>0</v>
      </c>
      <c r="BJ215" s="97" t="s">
        <v>77</v>
      </c>
      <c r="BK215" s="253">
        <f>ROUND(I215*H215,2)</f>
        <v>0</v>
      </c>
      <c r="BL215" s="97" t="s">
        <v>167</v>
      </c>
      <c r="BM215" s="97" t="s">
        <v>862</v>
      </c>
    </row>
    <row r="216" spans="2:65" s="258" customFormat="1">
      <c r="B216" s="257"/>
      <c r="D216" s="254" t="s">
        <v>171</v>
      </c>
      <c r="E216" s="259" t="s">
        <v>5</v>
      </c>
      <c r="F216" s="260" t="s">
        <v>863</v>
      </c>
      <c r="H216" s="259" t="s">
        <v>5</v>
      </c>
      <c r="I216" s="9"/>
      <c r="L216" s="257"/>
      <c r="M216" s="261"/>
      <c r="N216" s="262"/>
      <c r="O216" s="262"/>
      <c r="P216" s="262"/>
      <c r="Q216" s="262"/>
      <c r="R216" s="262"/>
      <c r="S216" s="262"/>
      <c r="T216" s="263"/>
      <c r="AT216" s="259" t="s">
        <v>171</v>
      </c>
      <c r="AU216" s="259" t="s">
        <v>81</v>
      </c>
      <c r="AV216" s="258" t="s">
        <v>77</v>
      </c>
      <c r="AW216" s="258" t="s">
        <v>36</v>
      </c>
      <c r="AX216" s="258" t="s">
        <v>73</v>
      </c>
      <c r="AY216" s="259" t="s">
        <v>160</v>
      </c>
    </row>
    <row r="217" spans="2:65" s="258" customFormat="1">
      <c r="B217" s="257"/>
      <c r="D217" s="254" t="s">
        <v>171</v>
      </c>
      <c r="E217" s="259" t="s">
        <v>5</v>
      </c>
      <c r="F217" s="260" t="s">
        <v>864</v>
      </c>
      <c r="H217" s="259" t="s">
        <v>5</v>
      </c>
      <c r="I217" s="9"/>
      <c r="L217" s="257"/>
      <c r="M217" s="261"/>
      <c r="N217" s="262"/>
      <c r="O217" s="262"/>
      <c r="P217" s="262"/>
      <c r="Q217" s="262"/>
      <c r="R217" s="262"/>
      <c r="S217" s="262"/>
      <c r="T217" s="263"/>
      <c r="AT217" s="259" t="s">
        <v>171</v>
      </c>
      <c r="AU217" s="259" t="s">
        <v>81</v>
      </c>
      <c r="AV217" s="258" t="s">
        <v>77</v>
      </c>
      <c r="AW217" s="258" t="s">
        <v>36</v>
      </c>
      <c r="AX217" s="258" t="s">
        <v>73</v>
      </c>
      <c r="AY217" s="259" t="s">
        <v>160</v>
      </c>
    </row>
    <row r="218" spans="2:65" s="265" customFormat="1">
      <c r="B218" s="264"/>
      <c r="D218" s="254" t="s">
        <v>171</v>
      </c>
      <c r="E218" s="266" t="s">
        <v>5</v>
      </c>
      <c r="F218" s="267" t="s">
        <v>859</v>
      </c>
      <c r="H218" s="268">
        <v>7.67</v>
      </c>
      <c r="I218" s="10"/>
      <c r="L218" s="264"/>
      <c r="M218" s="269"/>
      <c r="N218" s="270"/>
      <c r="O218" s="270"/>
      <c r="P218" s="270"/>
      <c r="Q218" s="270"/>
      <c r="R218" s="270"/>
      <c r="S218" s="270"/>
      <c r="T218" s="271"/>
      <c r="AT218" s="266" t="s">
        <v>171</v>
      </c>
      <c r="AU218" s="266" t="s">
        <v>81</v>
      </c>
      <c r="AV218" s="265" t="s">
        <v>81</v>
      </c>
      <c r="AW218" s="265" t="s">
        <v>36</v>
      </c>
      <c r="AX218" s="265" t="s">
        <v>77</v>
      </c>
      <c r="AY218" s="266" t="s">
        <v>160</v>
      </c>
    </row>
    <row r="219" spans="2:65" s="118" customFormat="1" ht="38.25" customHeight="1">
      <c r="B219" s="113"/>
      <c r="C219" s="243" t="s">
        <v>361</v>
      </c>
      <c r="D219" s="243" t="s">
        <v>162</v>
      </c>
      <c r="E219" s="244" t="s">
        <v>865</v>
      </c>
      <c r="F219" s="245" t="s">
        <v>866</v>
      </c>
      <c r="G219" s="246" t="s">
        <v>353</v>
      </c>
      <c r="H219" s="247">
        <v>1</v>
      </c>
      <c r="I219" s="8"/>
      <c r="J219" s="248">
        <f>ROUND(I219*H219,2)</f>
        <v>0</v>
      </c>
      <c r="K219" s="245" t="s">
        <v>188</v>
      </c>
      <c r="L219" s="113"/>
      <c r="M219" s="249" t="s">
        <v>5</v>
      </c>
      <c r="N219" s="250" t="s">
        <v>44</v>
      </c>
      <c r="O219" s="114"/>
      <c r="P219" s="251">
        <f>O219*H219</f>
        <v>0</v>
      </c>
      <c r="Q219" s="251">
        <v>0</v>
      </c>
      <c r="R219" s="251">
        <f>Q219*H219</f>
        <v>0</v>
      </c>
      <c r="S219" s="251">
        <v>0</v>
      </c>
      <c r="T219" s="252">
        <f>S219*H219</f>
        <v>0</v>
      </c>
      <c r="AR219" s="97" t="s">
        <v>167</v>
      </c>
      <c r="AT219" s="97" t="s">
        <v>162</v>
      </c>
      <c r="AU219" s="97" t="s">
        <v>81</v>
      </c>
      <c r="AY219" s="97" t="s">
        <v>160</v>
      </c>
      <c r="BE219" s="253">
        <f>IF(N219="základní",J219,0)</f>
        <v>0</v>
      </c>
      <c r="BF219" s="253">
        <f>IF(N219="snížená",J219,0)</f>
        <v>0</v>
      </c>
      <c r="BG219" s="253">
        <f>IF(N219="zákl. přenesená",J219,0)</f>
        <v>0</v>
      </c>
      <c r="BH219" s="253">
        <f>IF(N219="sníž. přenesená",J219,0)</f>
        <v>0</v>
      </c>
      <c r="BI219" s="253">
        <f>IF(N219="nulová",J219,0)</f>
        <v>0</v>
      </c>
      <c r="BJ219" s="97" t="s">
        <v>77</v>
      </c>
      <c r="BK219" s="253">
        <f>ROUND(I219*H219,2)</f>
        <v>0</v>
      </c>
      <c r="BL219" s="97" t="s">
        <v>167</v>
      </c>
      <c r="BM219" s="97" t="s">
        <v>867</v>
      </c>
    </row>
    <row r="220" spans="2:65" s="258" customFormat="1">
      <c r="B220" s="257"/>
      <c r="D220" s="254" t="s">
        <v>171</v>
      </c>
      <c r="E220" s="259" t="s">
        <v>5</v>
      </c>
      <c r="F220" s="260" t="s">
        <v>863</v>
      </c>
      <c r="H220" s="259" t="s">
        <v>5</v>
      </c>
      <c r="I220" s="9"/>
      <c r="L220" s="257"/>
      <c r="M220" s="261"/>
      <c r="N220" s="262"/>
      <c r="O220" s="262"/>
      <c r="P220" s="262"/>
      <c r="Q220" s="262"/>
      <c r="R220" s="262"/>
      <c r="S220" s="262"/>
      <c r="T220" s="263"/>
      <c r="AT220" s="259" t="s">
        <v>171</v>
      </c>
      <c r="AU220" s="259" t="s">
        <v>81</v>
      </c>
      <c r="AV220" s="258" t="s">
        <v>77</v>
      </c>
      <c r="AW220" s="258" t="s">
        <v>36</v>
      </c>
      <c r="AX220" s="258" t="s">
        <v>73</v>
      </c>
      <c r="AY220" s="259" t="s">
        <v>160</v>
      </c>
    </row>
    <row r="221" spans="2:65" s="265" customFormat="1">
      <c r="B221" s="264"/>
      <c r="D221" s="254" t="s">
        <v>171</v>
      </c>
      <c r="E221" s="266" t="s">
        <v>5</v>
      </c>
      <c r="F221" s="267" t="s">
        <v>77</v>
      </c>
      <c r="H221" s="268">
        <v>1</v>
      </c>
      <c r="I221" s="10"/>
      <c r="L221" s="264"/>
      <c r="M221" s="269"/>
      <c r="N221" s="270"/>
      <c r="O221" s="270"/>
      <c r="P221" s="270"/>
      <c r="Q221" s="270"/>
      <c r="R221" s="270"/>
      <c r="S221" s="270"/>
      <c r="T221" s="271"/>
      <c r="AT221" s="266" t="s">
        <v>171</v>
      </c>
      <c r="AU221" s="266" t="s">
        <v>81</v>
      </c>
      <c r="AV221" s="265" t="s">
        <v>81</v>
      </c>
      <c r="AW221" s="265" t="s">
        <v>36</v>
      </c>
      <c r="AX221" s="265" t="s">
        <v>77</v>
      </c>
      <c r="AY221" s="266" t="s">
        <v>160</v>
      </c>
    </row>
    <row r="222" spans="2:65" s="118" customFormat="1" ht="25.5" customHeight="1">
      <c r="B222" s="113"/>
      <c r="C222" s="280" t="s">
        <v>365</v>
      </c>
      <c r="D222" s="280" t="s">
        <v>277</v>
      </c>
      <c r="E222" s="281" t="s">
        <v>868</v>
      </c>
      <c r="F222" s="282" t="s">
        <v>869</v>
      </c>
      <c r="G222" s="283" t="s">
        <v>353</v>
      </c>
      <c r="H222" s="284">
        <v>1</v>
      </c>
      <c r="I222" s="12"/>
      <c r="J222" s="285">
        <f t="shared" ref="J222:J228" si="0">ROUND(I222*H222,2)</f>
        <v>0</v>
      </c>
      <c r="K222" s="282" t="s">
        <v>188</v>
      </c>
      <c r="L222" s="286"/>
      <c r="M222" s="287" t="s">
        <v>5</v>
      </c>
      <c r="N222" s="288" t="s">
        <v>44</v>
      </c>
      <c r="O222" s="114"/>
      <c r="P222" s="251">
        <f t="shared" ref="P222:P228" si="1">O222*H222</f>
        <v>0</v>
      </c>
      <c r="Q222" s="251">
        <v>6.7000000000000002E-3</v>
      </c>
      <c r="R222" s="251">
        <f t="shared" ref="R222:R228" si="2">Q222*H222</f>
        <v>6.7000000000000002E-3</v>
      </c>
      <c r="S222" s="251">
        <v>0</v>
      </c>
      <c r="T222" s="252">
        <f t="shared" ref="T222:T228" si="3">S222*H222</f>
        <v>0</v>
      </c>
      <c r="AR222" s="97" t="s">
        <v>213</v>
      </c>
      <c r="AT222" s="97" t="s">
        <v>277</v>
      </c>
      <c r="AU222" s="97" t="s">
        <v>81</v>
      </c>
      <c r="AY222" s="97" t="s">
        <v>160</v>
      </c>
      <c r="BE222" s="253">
        <f t="shared" ref="BE222:BE228" si="4">IF(N222="základní",J222,0)</f>
        <v>0</v>
      </c>
      <c r="BF222" s="253">
        <f t="shared" ref="BF222:BF228" si="5">IF(N222="snížená",J222,0)</f>
        <v>0</v>
      </c>
      <c r="BG222" s="253">
        <f t="shared" ref="BG222:BG228" si="6">IF(N222="zákl. přenesená",J222,0)</f>
        <v>0</v>
      </c>
      <c r="BH222" s="253">
        <f t="shared" ref="BH222:BH228" si="7">IF(N222="sníž. přenesená",J222,0)</f>
        <v>0</v>
      </c>
      <c r="BI222" s="253">
        <f t="shared" ref="BI222:BI228" si="8">IF(N222="nulová",J222,0)</f>
        <v>0</v>
      </c>
      <c r="BJ222" s="97" t="s">
        <v>77</v>
      </c>
      <c r="BK222" s="253">
        <f t="shared" ref="BK222:BK228" si="9">ROUND(I222*H222,2)</f>
        <v>0</v>
      </c>
      <c r="BL222" s="97" t="s">
        <v>167</v>
      </c>
      <c r="BM222" s="97" t="s">
        <v>870</v>
      </c>
    </row>
    <row r="223" spans="2:65" s="118" customFormat="1" ht="38.25" customHeight="1">
      <c r="B223" s="113"/>
      <c r="C223" s="243" t="s">
        <v>374</v>
      </c>
      <c r="D223" s="243" t="s">
        <v>162</v>
      </c>
      <c r="E223" s="244" t="s">
        <v>871</v>
      </c>
      <c r="F223" s="245" t="s">
        <v>872</v>
      </c>
      <c r="G223" s="246" t="s">
        <v>353</v>
      </c>
      <c r="H223" s="247">
        <v>1</v>
      </c>
      <c r="I223" s="8"/>
      <c r="J223" s="248">
        <f t="shared" si="0"/>
        <v>0</v>
      </c>
      <c r="K223" s="245" t="s">
        <v>188</v>
      </c>
      <c r="L223" s="113"/>
      <c r="M223" s="249" t="s">
        <v>5</v>
      </c>
      <c r="N223" s="250" t="s">
        <v>44</v>
      </c>
      <c r="O223" s="114"/>
      <c r="P223" s="251">
        <f t="shared" si="1"/>
        <v>0</v>
      </c>
      <c r="Q223" s="251">
        <v>2.1000000000000001E-4</v>
      </c>
      <c r="R223" s="251">
        <f t="shared" si="2"/>
        <v>2.1000000000000001E-4</v>
      </c>
      <c r="S223" s="251">
        <v>0</v>
      </c>
      <c r="T223" s="252">
        <f t="shared" si="3"/>
        <v>0</v>
      </c>
      <c r="AR223" s="97" t="s">
        <v>167</v>
      </c>
      <c r="AT223" s="97" t="s">
        <v>162</v>
      </c>
      <c r="AU223" s="97" t="s">
        <v>81</v>
      </c>
      <c r="AY223" s="97" t="s">
        <v>160</v>
      </c>
      <c r="BE223" s="253">
        <f t="shared" si="4"/>
        <v>0</v>
      </c>
      <c r="BF223" s="253">
        <f t="shared" si="5"/>
        <v>0</v>
      </c>
      <c r="BG223" s="253">
        <f t="shared" si="6"/>
        <v>0</v>
      </c>
      <c r="BH223" s="253">
        <f t="shared" si="7"/>
        <v>0</v>
      </c>
      <c r="BI223" s="253">
        <f t="shared" si="8"/>
        <v>0</v>
      </c>
      <c r="BJ223" s="97" t="s">
        <v>77</v>
      </c>
      <c r="BK223" s="253">
        <f t="shared" si="9"/>
        <v>0</v>
      </c>
      <c r="BL223" s="97" t="s">
        <v>167</v>
      </c>
      <c r="BM223" s="97" t="s">
        <v>873</v>
      </c>
    </row>
    <row r="224" spans="2:65" s="118" customFormat="1" ht="16.5" customHeight="1">
      <c r="B224" s="113"/>
      <c r="C224" s="280" t="s">
        <v>380</v>
      </c>
      <c r="D224" s="280" t="s">
        <v>277</v>
      </c>
      <c r="E224" s="281" t="s">
        <v>874</v>
      </c>
      <c r="F224" s="282" t="s">
        <v>875</v>
      </c>
      <c r="G224" s="283" t="s">
        <v>876</v>
      </c>
      <c r="H224" s="284">
        <v>1</v>
      </c>
      <c r="I224" s="12"/>
      <c r="J224" s="285">
        <f t="shared" si="0"/>
        <v>0</v>
      </c>
      <c r="K224" s="282" t="s">
        <v>5</v>
      </c>
      <c r="L224" s="286"/>
      <c r="M224" s="287" t="s">
        <v>5</v>
      </c>
      <c r="N224" s="288" t="s">
        <v>44</v>
      </c>
      <c r="O224" s="114"/>
      <c r="P224" s="251">
        <f t="shared" si="1"/>
        <v>0</v>
      </c>
      <c r="Q224" s="251">
        <v>5.4000000000000003E-3</v>
      </c>
      <c r="R224" s="251">
        <f t="shared" si="2"/>
        <v>5.4000000000000003E-3</v>
      </c>
      <c r="S224" s="251">
        <v>0</v>
      </c>
      <c r="T224" s="252">
        <f t="shared" si="3"/>
        <v>0</v>
      </c>
      <c r="AR224" s="97" t="s">
        <v>213</v>
      </c>
      <c r="AT224" s="97" t="s">
        <v>277</v>
      </c>
      <c r="AU224" s="97" t="s">
        <v>81</v>
      </c>
      <c r="AY224" s="97" t="s">
        <v>160</v>
      </c>
      <c r="BE224" s="253">
        <f t="shared" si="4"/>
        <v>0</v>
      </c>
      <c r="BF224" s="253">
        <f t="shared" si="5"/>
        <v>0</v>
      </c>
      <c r="BG224" s="253">
        <f t="shared" si="6"/>
        <v>0</v>
      </c>
      <c r="BH224" s="253">
        <f t="shared" si="7"/>
        <v>0</v>
      </c>
      <c r="BI224" s="253">
        <f t="shared" si="8"/>
        <v>0</v>
      </c>
      <c r="BJ224" s="97" t="s">
        <v>77</v>
      </c>
      <c r="BK224" s="253">
        <f t="shared" si="9"/>
        <v>0</v>
      </c>
      <c r="BL224" s="97" t="s">
        <v>167</v>
      </c>
      <c r="BM224" s="97" t="s">
        <v>877</v>
      </c>
    </row>
    <row r="225" spans="2:65" s="118" customFormat="1" ht="16.5" customHeight="1">
      <c r="B225" s="113"/>
      <c r="C225" s="243" t="s">
        <v>386</v>
      </c>
      <c r="D225" s="243" t="s">
        <v>162</v>
      </c>
      <c r="E225" s="244" t="s">
        <v>878</v>
      </c>
      <c r="F225" s="245" t="s">
        <v>879</v>
      </c>
      <c r="G225" s="246" t="s">
        <v>187</v>
      </c>
      <c r="H225" s="247">
        <v>7.67</v>
      </c>
      <c r="I225" s="8"/>
      <c r="J225" s="248">
        <f t="shared" si="0"/>
        <v>0</v>
      </c>
      <c r="K225" s="245" t="s">
        <v>188</v>
      </c>
      <c r="L225" s="113"/>
      <c r="M225" s="249" t="s">
        <v>5</v>
      </c>
      <c r="N225" s="250" t="s">
        <v>44</v>
      </c>
      <c r="O225" s="114"/>
      <c r="P225" s="251">
        <f t="shared" si="1"/>
        <v>0</v>
      </c>
      <c r="Q225" s="251">
        <v>0</v>
      </c>
      <c r="R225" s="251">
        <f t="shared" si="2"/>
        <v>0</v>
      </c>
      <c r="S225" s="251">
        <v>0</v>
      </c>
      <c r="T225" s="252">
        <f t="shared" si="3"/>
        <v>0</v>
      </c>
      <c r="AR225" s="97" t="s">
        <v>167</v>
      </c>
      <c r="AT225" s="97" t="s">
        <v>162</v>
      </c>
      <c r="AU225" s="97" t="s">
        <v>81</v>
      </c>
      <c r="AY225" s="97" t="s">
        <v>160</v>
      </c>
      <c r="BE225" s="253">
        <f t="shared" si="4"/>
        <v>0</v>
      </c>
      <c r="BF225" s="253">
        <f t="shared" si="5"/>
        <v>0</v>
      </c>
      <c r="BG225" s="253">
        <f t="shared" si="6"/>
        <v>0</v>
      </c>
      <c r="BH225" s="253">
        <f t="shared" si="7"/>
        <v>0</v>
      </c>
      <c r="BI225" s="253">
        <f t="shared" si="8"/>
        <v>0</v>
      </c>
      <c r="BJ225" s="97" t="s">
        <v>77</v>
      </c>
      <c r="BK225" s="253">
        <f t="shared" si="9"/>
        <v>0</v>
      </c>
      <c r="BL225" s="97" t="s">
        <v>167</v>
      </c>
      <c r="BM225" s="97" t="s">
        <v>880</v>
      </c>
    </row>
    <row r="226" spans="2:65" s="118" customFormat="1" ht="16.5" customHeight="1">
      <c r="B226" s="113"/>
      <c r="C226" s="243" t="s">
        <v>392</v>
      </c>
      <c r="D226" s="243" t="s">
        <v>162</v>
      </c>
      <c r="E226" s="244" t="s">
        <v>881</v>
      </c>
      <c r="F226" s="245" t="s">
        <v>882</v>
      </c>
      <c r="G226" s="246" t="s">
        <v>187</v>
      </c>
      <c r="H226" s="247">
        <v>7.67</v>
      </c>
      <c r="I226" s="8"/>
      <c r="J226" s="248">
        <f t="shared" si="0"/>
        <v>0</v>
      </c>
      <c r="K226" s="245" t="s">
        <v>188</v>
      </c>
      <c r="L226" s="113"/>
      <c r="M226" s="249" t="s">
        <v>5</v>
      </c>
      <c r="N226" s="250" t="s">
        <v>44</v>
      </c>
      <c r="O226" s="114"/>
      <c r="P226" s="251">
        <f t="shared" si="1"/>
        <v>0</v>
      </c>
      <c r="Q226" s="251">
        <v>0</v>
      </c>
      <c r="R226" s="251">
        <f t="shared" si="2"/>
        <v>0</v>
      </c>
      <c r="S226" s="251">
        <v>0</v>
      </c>
      <c r="T226" s="252">
        <f t="shared" si="3"/>
        <v>0</v>
      </c>
      <c r="AR226" s="97" t="s">
        <v>167</v>
      </c>
      <c r="AT226" s="97" t="s">
        <v>162</v>
      </c>
      <c r="AU226" s="97" t="s">
        <v>81</v>
      </c>
      <c r="AY226" s="97" t="s">
        <v>160</v>
      </c>
      <c r="BE226" s="253">
        <f t="shared" si="4"/>
        <v>0</v>
      </c>
      <c r="BF226" s="253">
        <f t="shared" si="5"/>
        <v>0</v>
      </c>
      <c r="BG226" s="253">
        <f t="shared" si="6"/>
        <v>0</v>
      </c>
      <c r="BH226" s="253">
        <f t="shared" si="7"/>
        <v>0</v>
      </c>
      <c r="BI226" s="253">
        <f t="shared" si="8"/>
        <v>0</v>
      </c>
      <c r="BJ226" s="97" t="s">
        <v>77</v>
      </c>
      <c r="BK226" s="253">
        <f t="shared" si="9"/>
        <v>0</v>
      </c>
      <c r="BL226" s="97" t="s">
        <v>167</v>
      </c>
      <c r="BM226" s="97" t="s">
        <v>883</v>
      </c>
    </row>
    <row r="227" spans="2:65" s="118" customFormat="1" ht="25.5" customHeight="1">
      <c r="B227" s="113"/>
      <c r="C227" s="243" t="s">
        <v>397</v>
      </c>
      <c r="D227" s="243" t="s">
        <v>162</v>
      </c>
      <c r="E227" s="244" t="s">
        <v>884</v>
      </c>
      <c r="F227" s="245" t="s">
        <v>885</v>
      </c>
      <c r="G227" s="246" t="s">
        <v>353</v>
      </c>
      <c r="H227" s="247">
        <v>2</v>
      </c>
      <c r="I227" s="8"/>
      <c r="J227" s="248">
        <f t="shared" si="0"/>
        <v>0</v>
      </c>
      <c r="K227" s="245" t="s">
        <v>188</v>
      </c>
      <c r="L227" s="113"/>
      <c r="M227" s="249" t="s">
        <v>5</v>
      </c>
      <c r="N227" s="250" t="s">
        <v>44</v>
      </c>
      <c r="O227" s="114"/>
      <c r="P227" s="251">
        <f t="shared" si="1"/>
        <v>0</v>
      </c>
      <c r="Q227" s="251">
        <v>0.46009</v>
      </c>
      <c r="R227" s="251">
        <f t="shared" si="2"/>
        <v>0.92018</v>
      </c>
      <c r="S227" s="251">
        <v>0</v>
      </c>
      <c r="T227" s="252">
        <f t="shared" si="3"/>
        <v>0</v>
      </c>
      <c r="AR227" s="97" t="s">
        <v>167</v>
      </c>
      <c r="AT227" s="97" t="s">
        <v>162</v>
      </c>
      <c r="AU227" s="97" t="s">
        <v>81</v>
      </c>
      <c r="AY227" s="97" t="s">
        <v>160</v>
      </c>
      <c r="BE227" s="253">
        <f t="shared" si="4"/>
        <v>0</v>
      </c>
      <c r="BF227" s="253">
        <f t="shared" si="5"/>
        <v>0</v>
      </c>
      <c r="BG227" s="253">
        <f t="shared" si="6"/>
        <v>0</v>
      </c>
      <c r="BH227" s="253">
        <f t="shared" si="7"/>
        <v>0</v>
      </c>
      <c r="BI227" s="253">
        <f t="shared" si="8"/>
        <v>0</v>
      </c>
      <c r="BJ227" s="97" t="s">
        <v>77</v>
      </c>
      <c r="BK227" s="253">
        <f t="shared" si="9"/>
        <v>0</v>
      </c>
      <c r="BL227" s="97" t="s">
        <v>167</v>
      </c>
      <c r="BM227" s="97" t="s">
        <v>886</v>
      </c>
    </row>
    <row r="228" spans="2:65" s="118" customFormat="1" ht="16.5" customHeight="1">
      <c r="B228" s="113"/>
      <c r="C228" s="243" t="s">
        <v>401</v>
      </c>
      <c r="D228" s="243" t="s">
        <v>162</v>
      </c>
      <c r="E228" s="244" t="s">
        <v>524</v>
      </c>
      <c r="F228" s="245" t="s">
        <v>525</v>
      </c>
      <c r="G228" s="246" t="s">
        <v>187</v>
      </c>
      <c r="H228" s="247">
        <v>7.67</v>
      </c>
      <c r="I228" s="8"/>
      <c r="J228" s="248">
        <f t="shared" si="0"/>
        <v>0</v>
      </c>
      <c r="K228" s="245" t="s">
        <v>188</v>
      </c>
      <c r="L228" s="113"/>
      <c r="M228" s="249" t="s">
        <v>5</v>
      </c>
      <c r="N228" s="250" t="s">
        <v>44</v>
      </c>
      <c r="O228" s="114"/>
      <c r="P228" s="251">
        <f t="shared" si="1"/>
        <v>0</v>
      </c>
      <c r="Q228" s="251">
        <v>9.0000000000000006E-5</v>
      </c>
      <c r="R228" s="251">
        <f t="shared" si="2"/>
        <v>6.9030000000000003E-4</v>
      </c>
      <c r="S228" s="251">
        <v>0</v>
      </c>
      <c r="T228" s="252">
        <f t="shared" si="3"/>
        <v>0</v>
      </c>
      <c r="AR228" s="97" t="s">
        <v>167</v>
      </c>
      <c r="AT228" s="97" t="s">
        <v>162</v>
      </c>
      <c r="AU228" s="97" t="s">
        <v>81</v>
      </c>
      <c r="AY228" s="97" t="s">
        <v>160</v>
      </c>
      <c r="BE228" s="253">
        <f t="shared" si="4"/>
        <v>0</v>
      </c>
      <c r="BF228" s="253">
        <f t="shared" si="5"/>
        <v>0</v>
      </c>
      <c r="BG228" s="253">
        <f t="shared" si="6"/>
        <v>0</v>
      </c>
      <c r="BH228" s="253">
        <f t="shared" si="7"/>
        <v>0</v>
      </c>
      <c r="BI228" s="253">
        <f t="shared" si="8"/>
        <v>0</v>
      </c>
      <c r="BJ228" s="97" t="s">
        <v>77</v>
      </c>
      <c r="BK228" s="253">
        <f t="shared" si="9"/>
        <v>0</v>
      </c>
      <c r="BL228" s="97" t="s">
        <v>167</v>
      </c>
      <c r="BM228" s="97" t="s">
        <v>887</v>
      </c>
    </row>
    <row r="229" spans="2:65" s="231" customFormat="1" ht="29.85" customHeight="1">
      <c r="B229" s="230"/>
      <c r="D229" s="232" t="s">
        <v>72</v>
      </c>
      <c r="E229" s="241" t="s">
        <v>218</v>
      </c>
      <c r="F229" s="241" t="s">
        <v>527</v>
      </c>
      <c r="I229" s="7"/>
      <c r="J229" s="242">
        <f>BK229</f>
        <v>0</v>
      </c>
      <c r="L229" s="230"/>
      <c r="M229" s="235"/>
      <c r="N229" s="236"/>
      <c r="O229" s="236"/>
      <c r="P229" s="237">
        <f>SUM(P230:P238)</f>
        <v>0</v>
      </c>
      <c r="Q229" s="236"/>
      <c r="R229" s="237">
        <f>SUM(R230:R238)</f>
        <v>5.7540000000000013E-3</v>
      </c>
      <c r="S229" s="236"/>
      <c r="T229" s="238">
        <f>SUM(T230:T238)</f>
        <v>0</v>
      </c>
      <c r="AR229" s="232" t="s">
        <v>77</v>
      </c>
      <c r="AT229" s="239" t="s">
        <v>72</v>
      </c>
      <c r="AU229" s="239" t="s">
        <v>77</v>
      </c>
      <c r="AY229" s="232" t="s">
        <v>160</v>
      </c>
      <c r="BK229" s="240">
        <f>SUM(BK230:BK238)</f>
        <v>0</v>
      </c>
    </row>
    <row r="230" spans="2:65" s="118" customFormat="1" ht="25.5" customHeight="1">
      <c r="B230" s="113"/>
      <c r="C230" s="243" t="s">
        <v>405</v>
      </c>
      <c r="D230" s="243" t="s">
        <v>162</v>
      </c>
      <c r="E230" s="244" t="s">
        <v>534</v>
      </c>
      <c r="F230" s="245" t="s">
        <v>535</v>
      </c>
      <c r="G230" s="246" t="s">
        <v>187</v>
      </c>
      <c r="H230" s="247">
        <v>16.440000000000001</v>
      </c>
      <c r="I230" s="8"/>
      <c r="J230" s="248">
        <f>ROUND(I230*H230,2)</f>
        <v>0</v>
      </c>
      <c r="K230" s="245" t="s">
        <v>188</v>
      </c>
      <c r="L230" s="113"/>
      <c r="M230" s="249" t="s">
        <v>5</v>
      </c>
      <c r="N230" s="250" t="s">
        <v>44</v>
      </c>
      <c r="O230" s="114"/>
      <c r="P230" s="251">
        <f>O230*H230</f>
        <v>0</v>
      </c>
      <c r="Q230" s="251">
        <v>1.0000000000000001E-5</v>
      </c>
      <c r="R230" s="251">
        <f>Q230*H230</f>
        <v>1.6440000000000004E-4</v>
      </c>
      <c r="S230" s="251">
        <v>0</v>
      </c>
      <c r="T230" s="252">
        <f>S230*H230</f>
        <v>0</v>
      </c>
      <c r="AR230" s="97" t="s">
        <v>167</v>
      </c>
      <c r="AT230" s="97" t="s">
        <v>162</v>
      </c>
      <c r="AU230" s="97" t="s">
        <v>81</v>
      </c>
      <c r="AY230" s="97" t="s">
        <v>160</v>
      </c>
      <c r="BE230" s="253">
        <f>IF(N230="základní",J230,0)</f>
        <v>0</v>
      </c>
      <c r="BF230" s="253">
        <f>IF(N230="snížená",J230,0)</f>
        <v>0</v>
      </c>
      <c r="BG230" s="253">
        <f>IF(N230="zákl. přenesená",J230,0)</f>
        <v>0</v>
      </c>
      <c r="BH230" s="253">
        <f>IF(N230="sníž. přenesená",J230,0)</f>
        <v>0</v>
      </c>
      <c r="BI230" s="253">
        <f>IF(N230="nulová",J230,0)</f>
        <v>0</v>
      </c>
      <c r="BJ230" s="97" t="s">
        <v>77</v>
      </c>
      <c r="BK230" s="253">
        <f>ROUND(I230*H230,2)</f>
        <v>0</v>
      </c>
      <c r="BL230" s="97" t="s">
        <v>167</v>
      </c>
      <c r="BM230" s="97" t="s">
        <v>888</v>
      </c>
    </row>
    <row r="231" spans="2:65" s="258" customFormat="1">
      <c r="B231" s="257"/>
      <c r="D231" s="254" t="s">
        <v>171</v>
      </c>
      <c r="E231" s="259" t="s">
        <v>5</v>
      </c>
      <c r="F231" s="260" t="s">
        <v>324</v>
      </c>
      <c r="H231" s="259" t="s">
        <v>5</v>
      </c>
      <c r="I231" s="9"/>
      <c r="L231" s="257"/>
      <c r="M231" s="261"/>
      <c r="N231" s="262"/>
      <c r="O231" s="262"/>
      <c r="P231" s="262"/>
      <c r="Q231" s="262"/>
      <c r="R231" s="262"/>
      <c r="S231" s="262"/>
      <c r="T231" s="263"/>
      <c r="AT231" s="259" t="s">
        <v>171</v>
      </c>
      <c r="AU231" s="259" t="s">
        <v>81</v>
      </c>
      <c r="AV231" s="258" t="s">
        <v>77</v>
      </c>
      <c r="AW231" s="258" t="s">
        <v>36</v>
      </c>
      <c r="AX231" s="258" t="s">
        <v>73</v>
      </c>
      <c r="AY231" s="259" t="s">
        <v>160</v>
      </c>
    </row>
    <row r="232" spans="2:65" s="265" customFormat="1">
      <c r="B232" s="264"/>
      <c r="D232" s="254" t="s">
        <v>171</v>
      </c>
      <c r="E232" s="266" t="s">
        <v>5</v>
      </c>
      <c r="F232" s="267" t="s">
        <v>889</v>
      </c>
      <c r="H232" s="268">
        <v>16.440000000000001</v>
      </c>
      <c r="I232" s="10"/>
      <c r="L232" s="264"/>
      <c r="M232" s="269"/>
      <c r="N232" s="270"/>
      <c r="O232" s="270"/>
      <c r="P232" s="270"/>
      <c r="Q232" s="270"/>
      <c r="R232" s="270"/>
      <c r="S232" s="270"/>
      <c r="T232" s="271"/>
      <c r="AT232" s="266" t="s">
        <v>171</v>
      </c>
      <c r="AU232" s="266" t="s">
        <v>81</v>
      </c>
      <c r="AV232" s="265" t="s">
        <v>81</v>
      </c>
      <c r="AW232" s="265" t="s">
        <v>36</v>
      </c>
      <c r="AX232" s="265" t="s">
        <v>77</v>
      </c>
      <c r="AY232" s="266" t="s">
        <v>160</v>
      </c>
    </row>
    <row r="233" spans="2:65" s="118" customFormat="1" ht="38.25" customHeight="1">
      <c r="B233" s="113"/>
      <c r="C233" s="243" t="s">
        <v>409</v>
      </c>
      <c r="D233" s="243" t="s">
        <v>162</v>
      </c>
      <c r="E233" s="244" t="s">
        <v>540</v>
      </c>
      <c r="F233" s="245" t="s">
        <v>541</v>
      </c>
      <c r="G233" s="246" t="s">
        <v>187</v>
      </c>
      <c r="H233" s="247">
        <v>16.440000000000001</v>
      </c>
      <c r="I233" s="8"/>
      <c r="J233" s="248">
        <f>ROUND(I233*H233,2)</f>
        <v>0</v>
      </c>
      <c r="K233" s="245" t="s">
        <v>188</v>
      </c>
      <c r="L233" s="113"/>
      <c r="M233" s="249" t="s">
        <v>5</v>
      </c>
      <c r="N233" s="250" t="s">
        <v>44</v>
      </c>
      <c r="O233" s="114"/>
      <c r="P233" s="251">
        <f>O233*H233</f>
        <v>0</v>
      </c>
      <c r="Q233" s="251">
        <v>3.4000000000000002E-4</v>
      </c>
      <c r="R233" s="251">
        <f>Q233*H233</f>
        <v>5.589600000000001E-3</v>
      </c>
      <c r="S233" s="251">
        <v>0</v>
      </c>
      <c r="T233" s="252">
        <f>S233*H233</f>
        <v>0</v>
      </c>
      <c r="AR233" s="97" t="s">
        <v>167</v>
      </c>
      <c r="AT233" s="97" t="s">
        <v>162</v>
      </c>
      <c r="AU233" s="97" t="s">
        <v>81</v>
      </c>
      <c r="AY233" s="97" t="s">
        <v>160</v>
      </c>
      <c r="BE233" s="253">
        <f>IF(N233="základní",J233,0)</f>
        <v>0</v>
      </c>
      <c r="BF233" s="253">
        <f>IF(N233="snížená",J233,0)</f>
        <v>0</v>
      </c>
      <c r="BG233" s="253">
        <f>IF(N233="zákl. přenesená",J233,0)</f>
        <v>0</v>
      </c>
      <c r="BH233" s="253">
        <f>IF(N233="sníž. přenesená",J233,0)</f>
        <v>0</v>
      </c>
      <c r="BI233" s="253">
        <f>IF(N233="nulová",J233,0)</f>
        <v>0</v>
      </c>
      <c r="BJ233" s="97" t="s">
        <v>77</v>
      </c>
      <c r="BK233" s="253">
        <f>ROUND(I233*H233,2)</f>
        <v>0</v>
      </c>
      <c r="BL233" s="97" t="s">
        <v>167</v>
      </c>
      <c r="BM233" s="97" t="s">
        <v>890</v>
      </c>
    </row>
    <row r="234" spans="2:65" s="258" customFormat="1">
      <c r="B234" s="257"/>
      <c r="D234" s="254" t="s">
        <v>171</v>
      </c>
      <c r="E234" s="259" t="s">
        <v>5</v>
      </c>
      <c r="F234" s="260" t="s">
        <v>324</v>
      </c>
      <c r="H234" s="259" t="s">
        <v>5</v>
      </c>
      <c r="I234" s="9"/>
      <c r="L234" s="257"/>
      <c r="M234" s="261"/>
      <c r="N234" s="262"/>
      <c r="O234" s="262"/>
      <c r="P234" s="262"/>
      <c r="Q234" s="262"/>
      <c r="R234" s="262"/>
      <c r="S234" s="262"/>
      <c r="T234" s="263"/>
      <c r="AT234" s="259" t="s">
        <v>171</v>
      </c>
      <c r="AU234" s="259" t="s">
        <v>81</v>
      </c>
      <c r="AV234" s="258" t="s">
        <v>77</v>
      </c>
      <c r="AW234" s="258" t="s">
        <v>36</v>
      </c>
      <c r="AX234" s="258" t="s">
        <v>73</v>
      </c>
      <c r="AY234" s="259" t="s">
        <v>160</v>
      </c>
    </row>
    <row r="235" spans="2:65" s="265" customFormat="1">
      <c r="B235" s="264"/>
      <c r="D235" s="254" t="s">
        <v>171</v>
      </c>
      <c r="E235" s="266" t="s">
        <v>5</v>
      </c>
      <c r="F235" s="267" t="s">
        <v>889</v>
      </c>
      <c r="H235" s="268">
        <v>16.440000000000001</v>
      </c>
      <c r="I235" s="10"/>
      <c r="L235" s="264"/>
      <c r="M235" s="269"/>
      <c r="N235" s="270"/>
      <c r="O235" s="270"/>
      <c r="P235" s="270"/>
      <c r="Q235" s="270"/>
      <c r="R235" s="270"/>
      <c r="S235" s="270"/>
      <c r="T235" s="271"/>
      <c r="AT235" s="266" t="s">
        <v>171</v>
      </c>
      <c r="AU235" s="266" t="s">
        <v>81</v>
      </c>
      <c r="AV235" s="265" t="s">
        <v>81</v>
      </c>
      <c r="AW235" s="265" t="s">
        <v>36</v>
      </c>
      <c r="AX235" s="265" t="s">
        <v>77</v>
      </c>
      <c r="AY235" s="266" t="s">
        <v>160</v>
      </c>
    </row>
    <row r="236" spans="2:65" s="118" customFormat="1" ht="25.5" customHeight="1">
      <c r="B236" s="113"/>
      <c r="C236" s="243" t="s">
        <v>415</v>
      </c>
      <c r="D236" s="243" t="s">
        <v>162</v>
      </c>
      <c r="E236" s="244" t="s">
        <v>544</v>
      </c>
      <c r="F236" s="245" t="s">
        <v>545</v>
      </c>
      <c r="G236" s="246" t="s">
        <v>187</v>
      </c>
      <c r="H236" s="247">
        <v>16.440000000000001</v>
      </c>
      <c r="I236" s="8"/>
      <c r="J236" s="248">
        <f>ROUND(I236*H236,2)</f>
        <v>0</v>
      </c>
      <c r="K236" s="245" t="s">
        <v>166</v>
      </c>
      <c r="L236" s="113"/>
      <c r="M236" s="249" t="s">
        <v>5</v>
      </c>
      <c r="N236" s="250" t="s">
        <v>44</v>
      </c>
      <c r="O236" s="114"/>
      <c r="P236" s="251">
        <f>O236*H236</f>
        <v>0</v>
      </c>
      <c r="Q236" s="251">
        <v>0</v>
      </c>
      <c r="R236" s="251">
        <f>Q236*H236</f>
        <v>0</v>
      </c>
      <c r="S236" s="251">
        <v>0</v>
      </c>
      <c r="T236" s="252">
        <f>S236*H236</f>
        <v>0</v>
      </c>
      <c r="AR236" s="97" t="s">
        <v>167</v>
      </c>
      <c r="AT236" s="97" t="s">
        <v>162</v>
      </c>
      <c r="AU236" s="97" t="s">
        <v>81</v>
      </c>
      <c r="AY236" s="97" t="s">
        <v>160</v>
      </c>
      <c r="BE236" s="253">
        <f>IF(N236="základní",J236,0)</f>
        <v>0</v>
      </c>
      <c r="BF236" s="253">
        <f>IF(N236="snížená",J236,0)</f>
        <v>0</v>
      </c>
      <c r="BG236" s="253">
        <f>IF(N236="zákl. přenesená",J236,0)</f>
        <v>0</v>
      </c>
      <c r="BH236" s="253">
        <f>IF(N236="sníž. přenesená",J236,0)</f>
        <v>0</v>
      </c>
      <c r="BI236" s="253">
        <f>IF(N236="nulová",J236,0)</f>
        <v>0</v>
      </c>
      <c r="BJ236" s="97" t="s">
        <v>77</v>
      </c>
      <c r="BK236" s="253">
        <f>ROUND(I236*H236,2)</f>
        <v>0</v>
      </c>
      <c r="BL236" s="97" t="s">
        <v>167</v>
      </c>
      <c r="BM236" s="97" t="s">
        <v>891</v>
      </c>
    </row>
    <row r="237" spans="2:65" s="258" customFormat="1">
      <c r="B237" s="257"/>
      <c r="D237" s="254" t="s">
        <v>171</v>
      </c>
      <c r="E237" s="259" t="s">
        <v>5</v>
      </c>
      <c r="F237" s="260" t="s">
        <v>324</v>
      </c>
      <c r="H237" s="259" t="s">
        <v>5</v>
      </c>
      <c r="I237" s="9"/>
      <c r="L237" s="257"/>
      <c r="M237" s="261"/>
      <c r="N237" s="262"/>
      <c r="O237" s="262"/>
      <c r="P237" s="262"/>
      <c r="Q237" s="262"/>
      <c r="R237" s="262"/>
      <c r="S237" s="262"/>
      <c r="T237" s="263"/>
      <c r="AT237" s="259" t="s">
        <v>171</v>
      </c>
      <c r="AU237" s="259" t="s">
        <v>81</v>
      </c>
      <c r="AV237" s="258" t="s">
        <v>77</v>
      </c>
      <c r="AW237" s="258" t="s">
        <v>36</v>
      </c>
      <c r="AX237" s="258" t="s">
        <v>73</v>
      </c>
      <c r="AY237" s="259" t="s">
        <v>160</v>
      </c>
    </row>
    <row r="238" spans="2:65" s="265" customFormat="1">
      <c r="B238" s="264"/>
      <c r="D238" s="254" t="s">
        <v>171</v>
      </c>
      <c r="E238" s="266" t="s">
        <v>5</v>
      </c>
      <c r="F238" s="267" t="s">
        <v>889</v>
      </c>
      <c r="H238" s="268">
        <v>16.440000000000001</v>
      </c>
      <c r="I238" s="10"/>
      <c r="L238" s="264"/>
      <c r="M238" s="269"/>
      <c r="N238" s="270"/>
      <c r="O238" s="270"/>
      <c r="P238" s="270"/>
      <c r="Q238" s="270"/>
      <c r="R238" s="270"/>
      <c r="S238" s="270"/>
      <c r="T238" s="271"/>
      <c r="AT238" s="266" t="s">
        <v>171</v>
      </c>
      <c r="AU238" s="266" t="s">
        <v>81</v>
      </c>
      <c r="AV238" s="265" t="s">
        <v>81</v>
      </c>
      <c r="AW238" s="265" t="s">
        <v>36</v>
      </c>
      <c r="AX238" s="265" t="s">
        <v>77</v>
      </c>
      <c r="AY238" s="266" t="s">
        <v>160</v>
      </c>
    </row>
    <row r="239" spans="2:65" s="231" customFormat="1" ht="29.85" customHeight="1">
      <c r="B239" s="230"/>
      <c r="D239" s="232" t="s">
        <v>72</v>
      </c>
      <c r="E239" s="241" t="s">
        <v>551</v>
      </c>
      <c r="F239" s="241" t="s">
        <v>552</v>
      </c>
      <c r="I239" s="7"/>
      <c r="J239" s="242">
        <f>BK239</f>
        <v>0</v>
      </c>
      <c r="L239" s="230"/>
      <c r="M239" s="235"/>
      <c r="N239" s="236"/>
      <c r="O239" s="236"/>
      <c r="P239" s="237">
        <f>SUM(P240:P243)</f>
        <v>0</v>
      </c>
      <c r="Q239" s="236"/>
      <c r="R239" s="237">
        <f>SUM(R240:R243)</f>
        <v>0</v>
      </c>
      <c r="S239" s="236"/>
      <c r="T239" s="238">
        <f>SUM(T240:T243)</f>
        <v>0</v>
      </c>
      <c r="AR239" s="232" t="s">
        <v>77</v>
      </c>
      <c r="AT239" s="239" t="s">
        <v>72</v>
      </c>
      <c r="AU239" s="239" t="s">
        <v>77</v>
      </c>
      <c r="AY239" s="232" t="s">
        <v>160</v>
      </c>
      <c r="BK239" s="240">
        <f>SUM(BK240:BK243)</f>
        <v>0</v>
      </c>
    </row>
    <row r="240" spans="2:65" s="118" customFormat="1" ht="16.5" customHeight="1">
      <c r="B240" s="113"/>
      <c r="C240" s="243" t="s">
        <v>420</v>
      </c>
      <c r="D240" s="243" t="s">
        <v>162</v>
      </c>
      <c r="E240" s="244" t="s">
        <v>554</v>
      </c>
      <c r="F240" s="245" t="s">
        <v>555</v>
      </c>
      <c r="G240" s="246" t="s">
        <v>280</v>
      </c>
      <c r="H240" s="247">
        <v>4.7119999999999997</v>
      </c>
      <c r="I240" s="8"/>
      <c r="J240" s="248">
        <f>ROUND(I240*H240,2)</f>
        <v>0</v>
      </c>
      <c r="K240" s="245" t="s">
        <v>5</v>
      </c>
      <c r="L240" s="113"/>
      <c r="M240" s="249" t="s">
        <v>5</v>
      </c>
      <c r="N240" s="250" t="s">
        <v>44</v>
      </c>
      <c r="O240" s="114"/>
      <c r="P240" s="251">
        <f>O240*H240</f>
        <v>0</v>
      </c>
      <c r="Q240" s="251">
        <v>0</v>
      </c>
      <c r="R240" s="251">
        <f>Q240*H240</f>
        <v>0</v>
      </c>
      <c r="S240" s="251">
        <v>0</v>
      </c>
      <c r="T240" s="252">
        <f>S240*H240</f>
        <v>0</v>
      </c>
      <c r="AR240" s="97" t="s">
        <v>167</v>
      </c>
      <c r="AT240" s="97" t="s">
        <v>162</v>
      </c>
      <c r="AU240" s="97" t="s">
        <v>81</v>
      </c>
      <c r="AY240" s="97" t="s">
        <v>160</v>
      </c>
      <c r="BE240" s="253">
        <f>IF(N240="základní",J240,0)</f>
        <v>0</v>
      </c>
      <c r="BF240" s="253">
        <f>IF(N240="snížená",J240,0)</f>
        <v>0</v>
      </c>
      <c r="BG240" s="253">
        <f>IF(N240="zákl. přenesená",J240,0)</f>
        <v>0</v>
      </c>
      <c r="BH240" s="253">
        <f>IF(N240="sníž. přenesená",J240,0)</f>
        <v>0</v>
      </c>
      <c r="BI240" s="253">
        <f>IF(N240="nulová",J240,0)</f>
        <v>0</v>
      </c>
      <c r="BJ240" s="97" t="s">
        <v>77</v>
      </c>
      <c r="BK240" s="253">
        <f>ROUND(I240*H240,2)</f>
        <v>0</v>
      </c>
      <c r="BL240" s="97" t="s">
        <v>167</v>
      </c>
      <c r="BM240" s="97" t="s">
        <v>892</v>
      </c>
    </row>
    <row r="241" spans="2:65" s="258" customFormat="1">
      <c r="B241" s="257"/>
      <c r="D241" s="254" t="s">
        <v>171</v>
      </c>
      <c r="E241" s="259" t="s">
        <v>5</v>
      </c>
      <c r="F241" s="260" t="s">
        <v>557</v>
      </c>
      <c r="H241" s="259" t="s">
        <v>5</v>
      </c>
      <c r="I241" s="9"/>
      <c r="L241" s="257"/>
      <c r="M241" s="261"/>
      <c r="N241" s="262"/>
      <c r="O241" s="262"/>
      <c r="P241" s="262"/>
      <c r="Q241" s="262"/>
      <c r="R241" s="262"/>
      <c r="S241" s="262"/>
      <c r="T241" s="263"/>
      <c r="AT241" s="259" t="s">
        <v>171</v>
      </c>
      <c r="AU241" s="259" t="s">
        <v>81</v>
      </c>
      <c r="AV241" s="258" t="s">
        <v>77</v>
      </c>
      <c r="AW241" s="258" t="s">
        <v>36</v>
      </c>
      <c r="AX241" s="258" t="s">
        <v>73</v>
      </c>
      <c r="AY241" s="259" t="s">
        <v>160</v>
      </c>
    </row>
    <row r="242" spans="2:65" s="258" customFormat="1">
      <c r="B242" s="257"/>
      <c r="D242" s="254" t="s">
        <v>171</v>
      </c>
      <c r="E242" s="259" t="s">
        <v>5</v>
      </c>
      <c r="F242" s="260" t="s">
        <v>267</v>
      </c>
      <c r="H242" s="259" t="s">
        <v>5</v>
      </c>
      <c r="I242" s="9"/>
      <c r="L242" s="257"/>
      <c r="M242" s="261"/>
      <c r="N242" s="262"/>
      <c r="O242" s="262"/>
      <c r="P242" s="262"/>
      <c r="Q242" s="262"/>
      <c r="R242" s="262"/>
      <c r="S242" s="262"/>
      <c r="T242" s="263"/>
      <c r="AT242" s="259" t="s">
        <v>171</v>
      </c>
      <c r="AU242" s="259" t="s">
        <v>81</v>
      </c>
      <c r="AV242" s="258" t="s">
        <v>77</v>
      </c>
      <c r="AW242" s="258" t="s">
        <v>36</v>
      </c>
      <c r="AX242" s="258" t="s">
        <v>73</v>
      </c>
      <c r="AY242" s="259" t="s">
        <v>160</v>
      </c>
    </row>
    <row r="243" spans="2:65" s="265" customFormat="1">
      <c r="B243" s="264"/>
      <c r="D243" s="254" t="s">
        <v>171</v>
      </c>
      <c r="E243" s="266" t="s">
        <v>5</v>
      </c>
      <c r="F243" s="267" t="s">
        <v>893</v>
      </c>
      <c r="H243" s="268">
        <v>4.7119999999999997</v>
      </c>
      <c r="I243" s="10"/>
      <c r="L243" s="264"/>
      <c r="M243" s="269"/>
      <c r="N243" s="270"/>
      <c r="O243" s="270"/>
      <c r="P243" s="270"/>
      <c r="Q243" s="270"/>
      <c r="R243" s="270"/>
      <c r="S243" s="270"/>
      <c r="T243" s="271"/>
      <c r="AT243" s="266" t="s">
        <v>171</v>
      </c>
      <c r="AU243" s="266" t="s">
        <v>81</v>
      </c>
      <c r="AV243" s="265" t="s">
        <v>81</v>
      </c>
      <c r="AW243" s="265" t="s">
        <v>36</v>
      </c>
      <c r="AX243" s="265" t="s">
        <v>77</v>
      </c>
      <c r="AY243" s="266" t="s">
        <v>160</v>
      </c>
    </row>
    <row r="244" spans="2:65" s="231" customFormat="1" ht="29.85" customHeight="1">
      <c r="B244" s="230"/>
      <c r="D244" s="232" t="s">
        <v>72</v>
      </c>
      <c r="E244" s="241" t="s">
        <v>560</v>
      </c>
      <c r="F244" s="241" t="s">
        <v>561</v>
      </c>
      <c r="I244" s="7"/>
      <c r="J244" s="242">
        <f>BK244</f>
        <v>0</v>
      </c>
      <c r="L244" s="230"/>
      <c r="M244" s="235"/>
      <c r="N244" s="236"/>
      <c r="O244" s="236"/>
      <c r="P244" s="237">
        <f>P245</f>
        <v>0</v>
      </c>
      <c r="Q244" s="236"/>
      <c r="R244" s="237">
        <f>R245</f>
        <v>0</v>
      </c>
      <c r="S244" s="236"/>
      <c r="T244" s="238">
        <f>T245</f>
        <v>0</v>
      </c>
      <c r="AR244" s="232" t="s">
        <v>77</v>
      </c>
      <c r="AT244" s="239" t="s">
        <v>72</v>
      </c>
      <c r="AU244" s="239" t="s">
        <v>77</v>
      </c>
      <c r="AY244" s="232" t="s">
        <v>160</v>
      </c>
      <c r="BK244" s="240">
        <f>BK245</f>
        <v>0</v>
      </c>
    </row>
    <row r="245" spans="2:65" s="118" customFormat="1" ht="25.5" customHeight="1">
      <c r="B245" s="113"/>
      <c r="C245" s="243" t="s">
        <v>425</v>
      </c>
      <c r="D245" s="243" t="s">
        <v>162</v>
      </c>
      <c r="E245" s="244" t="s">
        <v>894</v>
      </c>
      <c r="F245" s="245" t="s">
        <v>895</v>
      </c>
      <c r="G245" s="246" t="s">
        <v>280</v>
      </c>
      <c r="H245" s="247">
        <v>1.1559999999999999</v>
      </c>
      <c r="I245" s="8"/>
      <c r="J245" s="248">
        <f>ROUND(I245*H245,2)</f>
        <v>0</v>
      </c>
      <c r="K245" s="245" t="s">
        <v>188</v>
      </c>
      <c r="L245" s="113"/>
      <c r="M245" s="249" t="s">
        <v>5</v>
      </c>
      <c r="N245" s="250" t="s">
        <v>44</v>
      </c>
      <c r="O245" s="114"/>
      <c r="P245" s="251">
        <f>O245*H245</f>
        <v>0</v>
      </c>
      <c r="Q245" s="251">
        <v>0</v>
      </c>
      <c r="R245" s="251">
        <f>Q245*H245</f>
        <v>0</v>
      </c>
      <c r="S245" s="251">
        <v>0</v>
      </c>
      <c r="T245" s="252">
        <f>S245*H245</f>
        <v>0</v>
      </c>
      <c r="AR245" s="97" t="s">
        <v>167</v>
      </c>
      <c r="AT245" s="97" t="s">
        <v>162</v>
      </c>
      <c r="AU245" s="97" t="s">
        <v>81</v>
      </c>
      <c r="AY245" s="97" t="s">
        <v>160</v>
      </c>
      <c r="BE245" s="253">
        <f>IF(N245="základní",J245,0)</f>
        <v>0</v>
      </c>
      <c r="BF245" s="253">
        <f>IF(N245="snížená",J245,0)</f>
        <v>0</v>
      </c>
      <c r="BG245" s="253">
        <f>IF(N245="zákl. přenesená",J245,0)</f>
        <v>0</v>
      </c>
      <c r="BH245" s="253">
        <f>IF(N245="sníž. přenesená",J245,0)</f>
        <v>0</v>
      </c>
      <c r="BI245" s="253">
        <f>IF(N245="nulová",J245,0)</f>
        <v>0</v>
      </c>
      <c r="BJ245" s="97" t="s">
        <v>77</v>
      </c>
      <c r="BK245" s="253">
        <f>ROUND(I245*H245,2)</f>
        <v>0</v>
      </c>
      <c r="BL245" s="97" t="s">
        <v>167</v>
      </c>
      <c r="BM245" s="97" t="s">
        <v>896</v>
      </c>
    </row>
    <row r="246" spans="2:65" s="231" customFormat="1" ht="37.35" customHeight="1">
      <c r="B246" s="230"/>
      <c r="D246" s="232" t="s">
        <v>72</v>
      </c>
      <c r="E246" s="233" t="s">
        <v>773</v>
      </c>
      <c r="F246" s="233" t="s">
        <v>774</v>
      </c>
      <c r="I246" s="7"/>
      <c r="J246" s="234">
        <f>BK246</f>
        <v>0</v>
      </c>
      <c r="L246" s="230"/>
      <c r="M246" s="235"/>
      <c r="N246" s="236"/>
      <c r="O246" s="236"/>
      <c r="P246" s="237">
        <f>P247</f>
        <v>0</v>
      </c>
      <c r="Q246" s="236"/>
      <c r="R246" s="237">
        <f>R247</f>
        <v>0</v>
      </c>
      <c r="S246" s="236"/>
      <c r="T246" s="238">
        <f>T247</f>
        <v>0</v>
      </c>
      <c r="AR246" s="232" t="s">
        <v>167</v>
      </c>
      <c r="AT246" s="239" t="s">
        <v>72</v>
      </c>
      <c r="AU246" s="239" t="s">
        <v>73</v>
      </c>
      <c r="AY246" s="232" t="s">
        <v>160</v>
      </c>
      <c r="BK246" s="240">
        <f>BK247</f>
        <v>0</v>
      </c>
    </row>
    <row r="247" spans="2:65" s="118" customFormat="1" ht="16.5" customHeight="1">
      <c r="B247" s="113"/>
      <c r="C247" s="243" t="s">
        <v>429</v>
      </c>
      <c r="D247" s="243" t="s">
        <v>162</v>
      </c>
      <c r="E247" s="244" t="s">
        <v>897</v>
      </c>
      <c r="F247" s="245" t="s">
        <v>898</v>
      </c>
      <c r="G247" s="246" t="s">
        <v>781</v>
      </c>
      <c r="H247" s="247">
        <v>1</v>
      </c>
      <c r="I247" s="8"/>
      <c r="J247" s="248">
        <f>ROUND(I247*H247,2)</f>
        <v>0</v>
      </c>
      <c r="K247" s="245" t="s">
        <v>5</v>
      </c>
      <c r="L247" s="113"/>
      <c r="M247" s="249" t="s">
        <v>5</v>
      </c>
      <c r="N247" s="289" t="s">
        <v>44</v>
      </c>
      <c r="O247" s="290"/>
      <c r="P247" s="291">
        <f>O247*H247</f>
        <v>0</v>
      </c>
      <c r="Q247" s="291">
        <v>0</v>
      </c>
      <c r="R247" s="291">
        <f>Q247*H247</f>
        <v>0</v>
      </c>
      <c r="S247" s="291">
        <v>0</v>
      </c>
      <c r="T247" s="292">
        <f>S247*H247</f>
        <v>0</v>
      </c>
      <c r="AR247" s="97" t="s">
        <v>899</v>
      </c>
      <c r="AT247" s="97" t="s">
        <v>162</v>
      </c>
      <c r="AU247" s="97" t="s">
        <v>77</v>
      </c>
      <c r="AY247" s="97" t="s">
        <v>160</v>
      </c>
      <c r="BE247" s="253">
        <f>IF(N247="základní",J247,0)</f>
        <v>0</v>
      </c>
      <c r="BF247" s="253">
        <f>IF(N247="snížená",J247,0)</f>
        <v>0</v>
      </c>
      <c r="BG247" s="253">
        <f>IF(N247="zákl. přenesená",J247,0)</f>
        <v>0</v>
      </c>
      <c r="BH247" s="253">
        <f>IF(N247="sníž. přenesená",J247,0)</f>
        <v>0</v>
      </c>
      <c r="BI247" s="253">
        <f>IF(N247="nulová",J247,0)</f>
        <v>0</v>
      </c>
      <c r="BJ247" s="97" t="s">
        <v>77</v>
      </c>
      <c r="BK247" s="253">
        <f>ROUND(I247*H247,2)</f>
        <v>0</v>
      </c>
      <c r="BL247" s="97" t="s">
        <v>899</v>
      </c>
      <c r="BM247" s="97" t="s">
        <v>900</v>
      </c>
    </row>
    <row r="248" spans="2:65" s="118" customFormat="1" ht="6.95" customHeight="1">
      <c r="B248" s="129"/>
      <c r="C248" s="130"/>
      <c r="D248" s="130"/>
      <c r="E248" s="130"/>
      <c r="F248" s="130"/>
      <c r="G248" s="130"/>
      <c r="H248" s="130"/>
      <c r="I248" s="130"/>
      <c r="J248" s="130"/>
      <c r="K248" s="130"/>
      <c r="L248" s="113"/>
    </row>
  </sheetData>
  <sheetProtection algorithmName="SHA-512" hashValue="sF6VaGI8uNuB0oCRJuAHuvMSo9W7veiDuFvwEKVcOZYnaATM2yf5OU0vnHtBlLKLGMCguiog3Hw1NKgrcRkWeQ==" saltValue="gBunNolYT3UhNeTuXdUZwQ==" spinCount="100000" sheet="1" objects="1" scenarios="1"/>
  <autoFilter ref="C91:K247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5"/>
  <sheetViews>
    <sheetView showGridLines="0" workbookViewId="0">
      <pane ySplit="1" topLeftCell="A2" activePane="bottomLeft" state="frozen"/>
      <selection pane="bottomLeft" activeCell="F206" sqref="F206:F207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95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ht="15">
      <c r="B8" s="101"/>
      <c r="C8" s="102"/>
      <c r="D8" s="109" t="s">
        <v>125</v>
      </c>
      <c r="E8" s="102"/>
      <c r="F8" s="102"/>
      <c r="G8" s="102"/>
      <c r="H8" s="102"/>
      <c r="I8" s="102"/>
      <c r="J8" s="102"/>
      <c r="K8" s="104"/>
    </row>
    <row r="9" spans="1:70" s="118" customFormat="1" ht="16.5" customHeight="1">
      <c r="B9" s="113"/>
      <c r="C9" s="114"/>
      <c r="D9" s="114"/>
      <c r="E9" s="354" t="s">
        <v>126</v>
      </c>
      <c r="F9" s="355"/>
      <c r="G9" s="355"/>
      <c r="H9" s="355"/>
      <c r="I9" s="114"/>
      <c r="J9" s="114"/>
      <c r="K9" s="117"/>
    </row>
    <row r="10" spans="1:70" s="118" customFormat="1" ht="15">
      <c r="B10" s="113"/>
      <c r="C10" s="114"/>
      <c r="D10" s="109" t="s">
        <v>127</v>
      </c>
      <c r="E10" s="114"/>
      <c r="F10" s="114"/>
      <c r="G10" s="114"/>
      <c r="H10" s="114"/>
      <c r="I10" s="114"/>
      <c r="J10" s="114"/>
      <c r="K10" s="117"/>
    </row>
    <row r="11" spans="1:70" s="118" customFormat="1" ht="36.950000000000003" customHeight="1">
      <c r="B11" s="113"/>
      <c r="C11" s="114"/>
      <c r="D11" s="114"/>
      <c r="E11" s="356" t="s">
        <v>901</v>
      </c>
      <c r="F11" s="355"/>
      <c r="G11" s="355"/>
      <c r="H11" s="355"/>
      <c r="I11" s="114"/>
      <c r="J11" s="114"/>
      <c r="K11" s="117"/>
    </row>
    <row r="12" spans="1:70" s="118" customFormat="1">
      <c r="B12" s="113"/>
      <c r="C12" s="114"/>
      <c r="D12" s="114"/>
      <c r="E12" s="114"/>
      <c r="F12" s="114"/>
      <c r="G12" s="114"/>
      <c r="H12" s="114"/>
      <c r="I12" s="114"/>
      <c r="J12" s="114"/>
      <c r="K12" s="117"/>
    </row>
    <row r="13" spans="1:70" s="118" customFormat="1" ht="14.45" customHeight="1">
      <c r="B13" s="113"/>
      <c r="C13" s="114"/>
      <c r="D13" s="109" t="s">
        <v>20</v>
      </c>
      <c r="E13" s="114"/>
      <c r="F13" s="110" t="s">
        <v>21</v>
      </c>
      <c r="G13" s="114"/>
      <c r="H13" s="114"/>
      <c r="I13" s="109" t="s">
        <v>22</v>
      </c>
      <c r="J13" s="110" t="s">
        <v>5</v>
      </c>
      <c r="K13" s="117"/>
    </row>
    <row r="14" spans="1:70" s="118" customFormat="1" ht="14.45" customHeight="1">
      <c r="B14" s="113"/>
      <c r="C14" s="114"/>
      <c r="D14" s="109" t="s">
        <v>24</v>
      </c>
      <c r="E14" s="114"/>
      <c r="F14" s="110" t="s">
        <v>25</v>
      </c>
      <c r="G14" s="114"/>
      <c r="H14" s="114"/>
      <c r="I14" s="109" t="s">
        <v>26</v>
      </c>
      <c r="J14" s="184" t="str">
        <f>'Rekapitulace stavby'!AN8</f>
        <v>28. 12. 2018</v>
      </c>
      <c r="K14" s="117"/>
    </row>
    <row r="15" spans="1:70" s="118" customFormat="1" ht="10.9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7"/>
    </row>
    <row r="16" spans="1:70" s="118" customFormat="1" ht="14.45" customHeight="1">
      <c r="B16" s="113"/>
      <c r="C16" s="114"/>
      <c r="D16" s="109" t="s">
        <v>28</v>
      </c>
      <c r="E16" s="114"/>
      <c r="F16" s="114"/>
      <c r="G16" s="114"/>
      <c r="H16" s="114"/>
      <c r="I16" s="109" t="s">
        <v>29</v>
      </c>
      <c r="J16" s="110" t="s">
        <v>5</v>
      </c>
      <c r="K16" s="117"/>
    </row>
    <row r="17" spans="2:11" s="118" customFormat="1" ht="18" customHeight="1">
      <c r="B17" s="113"/>
      <c r="C17" s="114"/>
      <c r="D17" s="114"/>
      <c r="E17" s="110" t="s">
        <v>30</v>
      </c>
      <c r="F17" s="114"/>
      <c r="G17" s="114"/>
      <c r="H17" s="114"/>
      <c r="I17" s="109" t="s">
        <v>31</v>
      </c>
      <c r="J17" s="110" t="s">
        <v>5</v>
      </c>
      <c r="K17" s="117"/>
    </row>
    <row r="18" spans="2:11" s="118" customFormat="1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7"/>
    </row>
    <row r="19" spans="2:11" s="118" customFormat="1" ht="14.45" customHeight="1">
      <c r="B19" s="113"/>
      <c r="C19" s="114"/>
      <c r="D19" s="109" t="s">
        <v>32</v>
      </c>
      <c r="E19" s="114"/>
      <c r="F19" s="114"/>
      <c r="G19" s="114"/>
      <c r="H19" s="114"/>
      <c r="I19" s="109" t="s">
        <v>29</v>
      </c>
      <c r="J19" s="110" t="str">
        <f>IF('Rekapitulace stavby'!AN13="Vyplň údaj","",IF('Rekapitulace stavby'!AN13="","",'Rekapitulace stavby'!AN13))</f>
        <v/>
      </c>
      <c r="K19" s="117"/>
    </row>
    <row r="20" spans="2:11" s="118" customFormat="1" ht="18" customHeight="1">
      <c r="B20" s="113"/>
      <c r="C20" s="114"/>
      <c r="D20" s="114"/>
      <c r="E20" s="110" t="str">
        <f>IF('Rekapitulace stavby'!E14="Vyplň údaj","",IF('Rekapitulace stavby'!E14="","",'Rekapitulace stavby'!E14))</f>
        <v/>
      </c>
      <c r="F20" s="114"/>
      <c r="G20" s="114"/>
      <c r="H20" s="114"/>
      <c r="I20" s="109" t="s">
        <v>31</v>
      </c>
      <c r="J20" s="110" t="str">
        <f>IF('Rekapitulace stavby'!AN14="Vyplň údaj","",IF('Rekapitulace stavby'!AN14="","",'Rekapitulace stavby'!AN14))</f>
        <v/>
      </c>
      <c r="K20" s="117"/>
    </row>
    <row r="21" spans="2:11" s="118" customFormat="1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7"/>
    </row>
    <row r="22" spans="2:11" s="118" customFormat="1" ht="14.45" customHeight="1">
      <c r="B22" s="113"/>
      <c r="C22" s="114"/>
      <c r="D22" s="109" t="s">
        <v>34</v>
      </c>
      <c r="E22" s="114"/>
      <c r="F22" s="114"/>
      <c r="G22" s="114"/>
      <c r="H22" s="114"/>
      <c r="I22" s="109" t="s">
        <v>29</v>
      </c>
      <c r="J22" s="110" t="s">
        <v>5</v>
      </c>
      <c r="K22" s="117"/>
    </row>
    <row r="23" spans="2:11" s="118" customFormat="1" ht="18" customHeight="1">
      <c r="B23" s="113"/>
      <c r="C23" s="114"/>
      <c r="D23" s="114"/>
      <c r="E23" s="110" t="s">
        <v>35</v>
      </c>
      <c r="F23" s="114"/>
      <c r="G23" s="114"/>
      <c r="H23" s="114"/>
      <c r="I23" s="109" t="s">
        <v>31</v>
      </c>
      <c r="J23" s="110" t="s">
        <v>5</v>
      </c>
      <c r="K23" s="117"/>
    </row>
    <row r="24" spans="2:1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7"/>
    </row>
    <row r="25" spans="2:11" s="118" customFormat="1" ht="14.45" customHeight="1">
      <c r="B25" s="113"/>
      <c r="C25" s="114"/>
      <c r="D25" s="109" t="s">
        <v>37</v>
      </c>
      <c r="E25" s="114"/>
      <c r="F25" s="114"/>
      <c r="G25" s="114"/>
      <c r="H25" s="114"/>
      <c r="I25" s="114"/>
      <c r="J25" s="114"/>
      <c r="K25" s="117"/>
    </row>
    <row r="26" spans="2:11" s="188" customFormat="1" ht="71.25" customHeight="1">
      <c r="B26" s="185"/>
      <c r="C26" s="186"/>
      <c r="D26" s="186"/>
      <c r="E26" s="326" t="s">
        <v>38</v>
      </c>
      <c r="F26" s="326"/>
      <c r="G26" s="326"/>
      <c r="H26" s="326"/>
      <c r="I26" s="186"/>
      <c r="J26" s="186"/>
      <c r="K26" s="187"/>
    </row>
    <row r="27" spans="2:11" s="118" customFormat="1" ht="6.95" customHeight="1">
      <c r="B27" s="113"/>
      <c r="C27" s="114"/>
      <c r="D27" s="114"/>
      <c r="E27" s="114"/>
      <c r="F27" s="114"/>
      <c r="G27" s="114"/>
      <c r="H27" s="114"/>
      <c r="I27" s="114"/>
      <c r="J27" s="114"/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25.35" customHeight="1">
      <c r="B29" s="113"/>
      <c r="C29" s="114"/>
      <c r="D29" s="190" t="s">
        <v>39</v>
      </c>
      <c r="E29" s="114"/>
      <c r="F29" s="114"/>
      <c r="G29" s="114"/>
      <c r="H29" s="114"/>
      <c r="I29" s="114"/>
      <c r="J29" s="191">
        <f>ROUND(J91,2)</f>
        <v>0</v>
      </c>
      <c r="K29" s="117"/>
    </row>
    <row r="30" spans="2:11" s="118" customFormat="1" ht="6.95" customHeight="1">
      <c r="B30" s="113"/>
      <c r="C30" s="114"/>
      <c r="D30" s="142"/>
      <c r="E30" s="142"/>
      <c r="F30" s="142"/>
      <c r="G30" s="142"/>
      <c r="H30" s="142"/>
      <c r="I30" s="142"/>
      <c r="J30" s="142"/>
      <c r="K30" s="189"/>
    </row>
    <row r="31" spans="2:11" s="118" customFormat="1" ht="14.45" customHeight="1">
      <c r="B31" s="113"/>
      <c r="C31" s="114"/>
      <c r="D31" s="114"/>
      <c r="E31" s="114"/>
      <c r="F31" s="192" t="s">
        <v>41</v>
      </c>
      <c r="G31" s="114"/>
      <c r="H31" s="114"/>
      <c r="I31" s="192" t="s">
        <v>40</v>
      </c>
      <c r="J31" s="192" t="s">
        <v>42</v>
      </c>
      <c r="K31" s="117"/>
    </row>
    <row r="32" spans="2:11" s="118" customFormat="1" ht="14.45" customHeight="1">
      <c r="B32" s="113"/>
      <c r="C32" s="114"/>
      <c r="D32" s="121" t="s">
        <v>43</v>
      </c>
      <c r="E32" s="121" t="s">
        <v>44</v>
      </c>
      <c r="F32" s="193">
        <f>ROUND(SUM(BE91:BE224), 2)</f>
        <v>0</v>
      </c>
      <c r="G32" s="114"/>
      <c r="H32" s="114"/>
      <c r="I32" s="194">
        <v>0.21</v>
      </c>
      <c r="J32" s="193">
        <f>ROUND(ROUND((SUM(BE91:BE224)), 2)*I32, 2)</f>
        <v>0</v>
      </c>
      <c r="K32" s="117"/>
    </row>
    <row r="33" spans="2:11" s="118" customFormat="1" ht="14.45" customHeight="1">
      <c r="B33" s="113"/>
      <c r="C33" s="114"/>
      <c r="D33" s="114"/>
      <c r="E33" s="121" t="s">
        <v>45</v>
      </c>
      <c r="F33" s="193">
        <f>ROUND(SUM(BF91:BF224), 2)</f>
        <v>0</v>
      </c>
      <c r="G33" s="114"/>
      <c r="H33" s="114"/>
      <c r="I33" s="194">
        <v>0.15</v>
      </c>
      <c r="J33" s="193">
        <f>ROUND(ROUND((SUM(BF91:BF224)), 2)*I33, 2)</f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46</v>
      </c>
      <c r="F34" s="193">
        <f>ROUND(SUM(BG91:BG224), 2)</f>
        <v>0</v>
      </c>
      <c r="G34" s="114"/>
      <c r="H34" s="114"/>
      <c r="I34" s="194">
        <v>0.21</v>
      </c>
      <c r="J34" s="193">
        <v>0</v>
      </c>
      <c r="K34" s="117"/>
    </row>
    <row r="35" spans="2:11" s="118" customFormat="1" ht="14.45" hidden="1" customHeight="1">
      <c r="B35" s="113"/>
      <c r="C35" s="114"/>
      <c r="D35" s="114"/>
      <c r="E35" s="121" t="s">
        <v>47</v>
      </c>
      <c r="F35" s="193">
        <f>ROUND(SUM(BH91:BH224), 2)</f>
        <v>0</v>
      </c>
      <c r="G35" s="114"/>
      <c r="H35" s="114"/>
      <c r="I35" s="194">
        <v>0.15</v>
      </c>
      <c r="J35" s="193">
        <v>0</v>
      </c>
      <c r="K35" s="117"/>
    </row>
    <row r="36" spans="2:11" s="118" customFormat="1" ht="14.45" hidden="1" customHeight="1">
      <c r="B36" s="113"/>
      <c r="C36" s="114"/>
      <c r="D36" s="114"/>
      <c r="E36" s="121" t="s">
        <v>48</v>
      </c>
      <c r="F36" s="193">
        <f>ROUND(SUM(BI91:BI224), 2)</f>
        <v>0</v>
      </c>
      <c r="G36" s="114"/>
      <c r="H36" s="114"/>
      <c r="I36" s="194">
        <v>0</v>
      </c>
      <c r="J36" s="193">
        <v>0</v>
      </c>
      <c r="K36" s="117"/>
    </row>
    <row r="37" spans="2:11" s="118" customFormat="1" ht="6.95" customHeight="1">
      <c r="B37" s="113"/>
      <c r="C37" s="114"/>
      <c r="D37" s="114"/>
      <c r="E37" s="114"/>
      <c r="F37" s="114"/>
      <c r="G37" s="114"/>
      <c r="H37" s="114"/>
      <c r="I37" s="114"/>
      <c r="J37" s="114"/>
      <c r="K37" s="117"/>
    </row>
    <row r="38" spans="2:11" s="118" customFormat="1" ht="25.35" customHeight="1">
      <c r="B38" s="113"/>
      <c r="C38" s="195"/>
      <c r="D38" s="196" t="s">
        <v>49</v>
      </c>
      <c r="E38" s="145"/>
      <c r="F38" s="145"/>
      <c r="G38" s="197" t="s">
        <v>50</v>
      </c>
      <c r="H38" s="198" t="s">
        <v>51</v>
      </c>
      <c r="I38" s="145"/>
      <c r="J38" s="199">
        <f>SUM(J29:J36)</f>
        <v>0</v>
      </c>
      <c r="K38" s="200"/>
    </row>
    <row r="39" spans="2:11" s="118" customFormat="1" ht="14.45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1"/>
    </row>
    <row r="43" spans="2:11" s="118" customFormat="1" ht="6.95" customHeight="1">
      <c r="B43" s="132"/>
      <c r="C43" s="133"/>
      <c r="D43" s="133"/>
      <c r="E43" s="133"/>
      <c r="F43" s="133"/>
      <c r="G43" s="133"/>
      <c r="H43" s="133"/>
      <c r="I43" s="133"/>
      <c r="J43" s="133"/>
      <c r="K43" s="201"/>
    </row>
    <row r="44" spans="2:11" s="118" customFormat="1" ht="36.950000000000003" customHeight="1">
      <c r="B44" s="113"/>
      <c r="C44" s="103" t="s">
        <v>129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6.9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7"/>
    </row>
    <row r="46" spans="2:11" s="118" customFormat="1" ht="14.45" customHeight="1">
      <c r="B46" s="113"/>
      <c r="C46" s="109" t="s">
        <v>19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6.5" customHeight="1">
      <c r="B47" s="113"/>
      <c r="C47" s="114"/>
      <c r="D47" s="114"/>
      <c r="E47" s="354" t="str">
        <f>E7</f>
        <v>Kosmonosy, obnova vodovodu a kanalizace - 2019 - etapa 1, část A</v>
      </c>
      <c r="F47" s="360"/>
      <c r="G47" s="360"/>
      <c r="H47" s="360"/>
      <c r="I47" s="114"/>
      <c r="J47" s="114"/>
      <c r="K47" s="117"/>
    </row>
    <row r="48" spans="2:11" ht="15">
      <c r="B48" s="101"/>
      <c r="C48" s="109" t="s">
        <v>125</v>
      </c>
      <c r="D48" s="102"/>
      <c r="E48" s="102"/>
      <c r="F48" s="102"/>
      <c r="G48" s="102"/>
      <c r="H48" s="102"/>
      <c r="I48" s="102"/>
      <c r="J48" s="102"/>
      <c r="K48" s="104"/>
    </row>
    <row r="49" spans="2:47" s="118" customFormat="1" ht="16.5" customHeight="1">
      <c r="B49" s="113"/>
      <c r="C49" s="114"/>
      <c r="D49" s="114"/>
      <c r="E49" s="354" t="s">
        <v>126</v>
      </c>
      <c r="F49" s="355"/>
      <c r="G49" s="355"/>
      <c r="H49" s="355"/>
      <c r="I49" s="114"/>
      <c r="J49" s="114"/>
      <c r="K49" s="117"/>
    </row>
    <row r="50" spans="2:47" s="118" customFormat="1" ht="14.45" customHeight="1">
      <c r="B50" s="113"/>
      <c r="C50" s="109" t="s">
        <v>127</v>
      </c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7.25" customHeight="1">
      <c r="B51" s="113"/>
      <c r="C51" s="114"/>
      <c r="D51" s="114"/>
      <c r="E51" s="356" t="str">
        <f>E11</f>
        <v>1.6 - SO 1.5 Lokální opravy vodovodního řadu</v>
      </c>
      <c r="F51" s="355"/>
      <c r="G51" s="355"/>
      <c r="H51" s="355"/>
      <c r="I51" s="114"/>
      <c r="J51" s="114"/>
      <c r="K51" s="117"/>
    </row>
    <row r="52" spans="2:47" s="118" customFormat="1" ht="6.95" customHeight="1">
      <c r="B52" s="113"/>
      <c r="C52" s="114"/>
      <c r="D52" s="114"/>
      <c r="E52" s="114"/>
      <c r="F52" s="114"/>
      <c r="G52" s="114"/>
      <c r="H52" s="114"/>
      <c r="I52" s="114"/>
      <c r="J52" s="114"/>
      <c r="K52" s="117"/>
    </row>
    <row r="53" spans="2:47" s="118" customFormat="1" ht="18" customHeight="1">
      <c r="B53" s="113"/>
      <c r="C53" s="109" t="s">
        <v>24</v>
      </c>
      <c r="D53" s="114"/>
      <c r="E53" s="114"/>
      <c r="F53" s="110" t="str">
        <f>F14</f>
        <v>Kosmonosy</v>
      </c>
      <c r="G53" s="114"/>
      <c r="H53" s="114"/>
      <c r="I53" s="109" t="s">
        <v>26</v>
      </c>
      <c r="J53" s="184" t="str">
        <f>IF(J14="","",J14)</f>
        <v>28. 12. 2018</v>
      </c>
      <c r="K53" s="117"/>
    </row>
    <row r="54" spans="2:47" s="118" customFormat="1" ht="6.95" customHeight="1">
      <c r="B54" s="113"/>
      <c r="C54" s="114"/>
      <c r="D54" s="114"/>
      <c r="E54" s="114"/>
      <c r="F54" s="114"/>
      <c r="G54" s="114"/>
      <c r="H54" s="114"/>
      <c r="I54" s="114"/>
      <c r="J54" s="114"/>
      <c r="K54" s="117"/>
    </row>
    <row r="55" spans="2:47" s="118" customFormat="1" ht="15">
      <c r="B55" s="113"/>
      <c r="C55" s="109" t="s">
        <v>28</v>
      </c>
      <c r="D55" s="114"/>
      <c r="E55" s="114"/>
      <c r="F55" s="110" t="str">
        <f>E17</f>
        <v>Vodovody a kanalizace Mladá Boleslav, a.s.</v>
      </c>
      <c r="G55" s="114"/>
      <c r="H55" s="114"/>
      <c r="I55" s="109" t="s">
        <v>34</v>
      </c>
      <c r="J55" s="326" t="str">
        <f>E23</f>
        <v>Šindlar s.r.o., Na Brně 372/2a, Hradec Králové 6</v>
      </c>
      <c r="K55" s="117"/>
    </row>
    <row r="56" spans="2:47" s="118" customFormat="1" ht="14.45" customHeight="1">
      <c r="B56" s="113"/>
      <c r="C56" s="109" t="s">
        <v>32</v>
      </c>
      <c r="D56" s="114"/>
      <c r="E56" s="114"/>
      <c r="F56" s="110" t="str">
        <f>IF(E20="","",E20)</f>
        <v/>
      </c>
      <c r="G56" s="114"/>
      <c r="H56" s="114"/>
      <c r="I56" s="114"/>
      <c r="J56" s="357"/>
      <c r="K56" s="117"/>
    </row>
    <row r="57" spans="2:47" s="118" customFormat="1" ht="10.35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7"/>
    </row>
    <row r="58" spans="2:47" s="118" customFormat="1" ht="29.25" customHeight="1">
      <c r="B58" s="113"/>
      <c r="C58" s="202" t="s">
        <v>130</v>
      </c>
      <c r="D58" s="195"/>
      <c r="E58" s="195"/>
      <c r="F58" s="195"/>
      <c r="G58" s="195"/>
      <c r="H58" s="195"/>
      <c r="I58" s="195"/>
      <c r="J58" s="203" t="s">
        <v>131</v>
      </c>
      <c r="K58" s="204"/>
    </row>
    <row r="59" spans="2:47" s="118" customFormat="1" ht="10.35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7"/>
    </row>
    <row r="60" spans="2:47" s="118" customFormat="1" ht="29.25" customHeight="1">
      <c r="B60" s="113"/>
      <c r="C60" s="205" t="s">
        <v>132</v>
      </c>
      <c r="D60" s="114"/>
      <c r="E60" s="114"/>
      <c r="F60" s="114"/>
      <c r="G60" s="114"/>
      <c r="H60" s="114"/>
      <c r="I60" s="114"/>
      <c r="J60" s="191">
        <f>J91</f>
        <v>0</v>
      </c>
      <c r="K60" s="117"/>
      <c r="AU60" s="97" t="s">
        <v>133</v>
      </c>
    </row>
    <row r="61" spans="2:47" s="212" customFormat="1" ht="24.95" customHeight="1">
      <c r="B61" s="206"/>
      <c r="C61" s="207"/>
      <c r="D61" s="208" t="s">
        <v>134</v>
      </c>
      <c r="E61" s="209"/>
      <c r="F61" s="209"/>
      <c r="G61" s="209"/>
      <c r="H61" s="209"/>
      <c r="I61" s="209"/>
      <c r="J61" s="210">
        <f>J92</f>
        <v>0</v>
      </c>
      <c r="K61" s="211"/>
    </row>
    <row r="62" spans="2:47" s="171" customFormat="1" ht="19.899999999999999" customHeight="1">
      <c r="B62" s="213"/>
      <c r="C62" s="214"/>
      <c r="D62" s="215" t="s">
        <v>135</v>
      </c>
      <c r="E62" s="216"/>
      <c r="F62" s="216"/>
      <c r="G62" s="216"/>
      <c r="H62" s="216"/>
      <c r="I62" s="216"/>
      <c r="J62" s="217">
        <f>J93</f>
        <v>0</v>
      </c>
      <c r="K62" s="218"/>
    </row>
    <row r="63" spans="2:47" s="171" customFormat="1" ht="19.899999999999999" customHeight="1">
      <c r="B63" s="213"/>
      <c r="C63" s="214"/>
      <c r="D63" s="215" t="s">
        <v>136</v>
      </c>
      <c r="E63" s="216"/>
      <c r="F63" s="216"/>
      <c r="G63" s="216"/>
      <c r="H63" s="216"/>
      <c r="I63" s="216"/>
      <c r="J63" s="217">
        <f>J161</f>
        <v>0</v>
      </c>
      <c r="K63" s="218"/>
    </row>
    <row r="64" spans="2:47" s="171" customFormat="1" ht="19.899999999999999" customHeight="1">
      <c r="B64" s="213"/>
      <c r="C64" s="214"/>
      <c r="D64" s="215" t="s">
        <v>138</v>
      </c>
      <c r="E64" s="216"/>
      <c r="F64" s="216"/>
      <c r="G64" s="216"/>
      <c r="H64" s="216"/>
      <c r="I64" s="216"/>
      <c r="J64" s="217">
        <f>J164</f>
        <v>0</v>
      </c>
      <c r="K64" s="218"/>
    </row>
    <row r="65" spans="2:12" s="171" customFormat="1" ht="19.899999999999999" customHeight="1">
      <c r="B65" s="213"/>
      <c r="C65" s="214"/>
      <c r="D65" s="215" t="s">
        <v>139</v>
      </c>
      <c r="E65" s="216"/>
      <c r="F65" s="216"/>
      <c r="G65" s="216"/>
      <c r="H65" s="216"/>
      <c r="I65" s="216"/>
      <c r="J65" s="217">
        <f>J168</f>
        <v>0</v>
      </c>
      <c r="K65" s="218"/>
    </row>
    <row r="66" spans="2:12" s="171" customFormat="1" ht="19.899999999999999" customHeight="1">
      <c r="B66" s="213"/>
      <c r="C66" s="214"/>
      <c r="D66" s="215" t="s">
        <v>140</v>
      </c>
      <c r="E66" s="216"/>
      <c r="F66" s="216"/>
      <c r="G66" s="216"/>
      <c r="H66" s="216"/>
      <c r="I66" s="216"/>
      <c r="J66" s="217">
        <f>J179</f>
        <v>0</v>
      </c>
      <c r="K66" s="218"/>
    </row>
    <row r="67" spans="2:12" s="171" customFormat="1" ht="19.899999999999999" customHeight="1">
      <c r="B67" s="213"/>
      <c r="C67" s="214"/>
      <c r="D67" s="215" t="s">
        <v>141</v>
      </c>
      <c r="E67" s="216"/>
      <c r="F67" s="216"/>
      <c r="G67" s="216"/>
      <c r="H67" s="216"/>
      <c r="I67" s="216"/>
      <c r="J67" s="217">
        <f>J211</f>
        <v>0</v>
      </c>
      <c r="K67" s="218"/>
    </row>
    <row r="68" spans="2:12" s="171" customFormat="1" ht="19.899999999999999" customHeight="1">
      <c r="B68" s="213"/>
      <c r="C68" s="214"/>
      <c r="D68" s="215" t="s">
        <v>142</v>
      </c>
      <c r="E68" s="216"/>
      <c r="F68" s="216"/>
      <c r="G68" s="216"/>
      <c r="H68" s="216"/>
      <c r="I68" s="216"/>
      <c r="J68" s="217">
        <f>J218</f>
        <v>0</v>
      </c>
      <c r="K68" s="218"/>
    </row>
    <row r="69" spans="2:12" s="171" customFormat="1" ht="19.899999999999999" customHeight="1">
      <c r="B69" s="213"/>
      <c r="C69" s="214"/>
      <c r="D69" s="215" t="s">
        <v>143</v>
      </c>
      <c r="E69" s="216"/>
      <c r="F69" s="216"/>
      <c r="G69" s="216"/>
      <c r="H69" s="216"/>
      <c r="I69" s="216"/>
      <c r="J69" s="217">
        <f>J223</f>
        <v>0</v>
      </c>
      <c r="K69" s="218"/>
    </row>
    <row r="70" spans="2:12" s="118" customFormat="1" ht="21.75" customHeight="1">
      <c r="B70" s="113"/>
      <c r="C70" s="114"/>
      <c r="D70" s="114"/>
      <c r="E70" s="114"/>
      <c r="F70" s="114"/>
      <c r="G70" s="114"/>
      <c r="H70" s="114"/>
      <c r="I70" s="114"/>
      <c r="J70" s="114"/>
      <c r="K70" s="117"/>
    </row>
    <row r="71" spans="2:12" s="118" customFormat="1" ht="6.95" customHeight="1">
      <c r="B71" s="129"/>
      <c r="C71" s="130"/>
      <c r="D71" s="130"/>
      <c r="E71" s="130"/>
      <c r="F71" s="130"/>
      <c r="G71" s="130"/>
      <c r="H71" s="130"/>
      <c r="I71" s="130"/>
      <c r="J71" s="130"/>
      <c r="K71" s="131"/>
    </row>
    <row r="75" spans="2:12" s="118" customFormat="1" ht="6.95" customHeight="1"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13"/>
    </row>
    <row r="76" spans="2:12" s="118" customFormat="1" ht="36.950000000000003" customHeight="1">
      <c r="B76" s="113"/>
      <c r="C76" s="134" t="s">
        <v>144</v>
      </c>
      <c r="L76" s="113"/>
    </row>
    <row r="77" spans="2:12" s="118" customFormat="1" ht="6.95" customHeight="1">
      <c r="B77" s="113"/>
      <c r="L77" s="113"/>
    </row>
    <row r="78" spans="2:12" s="118" customFormat="1" ht="14.45" customHeight="1">
      <c r="B78" s="113"/>
      <c r="C78" s="136" t="s">
        <v>19</v>
      </c>
      <c r="L78" s="113"/>
    </row>
    <row r="79" spans="2:12" s="118" customFormat="1" ht="16.5" customHeight="1">
      <c r="B79" s="113"/>
      <c r="E79" s="358" t="str">
        <f>E7</f>
        <v>Kosmonosy, obnova vodovodu a kanalizace - 2019 - etapa 1, část A</v>
      </c>
      <c r="F79" s="359"/>
      <c r="G79" s="359"/>
      <c r="H79" s="359"/>
      <c r="L79" s="113"/>
    </row>
    <row r="80" spans="2:12" ht="15">
      <c r="B80" s="101"/>
      <c r="C80" s="136" t="s">
        <v>125</v>
      </c>
      <c r="L80" s="101"/>
    </row>
    <row r="81" spans="2:65" s="118" customFormat="1" ht="16.5" customHeight="1">
      <c r="B81" s="113"/>
      <c r="E81" s="358" t="s">
        <v>126</v>
      </c>
      <c r="F81" s="352"/>
      <c r="G81" s="352"/>
      <c r="H81" s="352"/>
      <c r="L81" s="113"/>
    </row>
    <row r="82" spans="2:65" s="118" customFormat="1" ht="14.45" customHeight="1">
      <c r="B82" s="113"/>
      <c r="C82" s="136" t="s">
        <v>127</v>
      </c>
      <c r="L82" s="113"/>
    </row>
    <row r="83" spans="2:65" s="118" customFormat="1" ht="17.25" customHeight="1">
      <c r="B83" s="113"/>
      <c r="E83" s="345" t="str">
        <f>E11</f>
        <v>1.6 - SO 1.5 Lokální opravy vodovodního řadu</v>
      </c>
      <c r="F83" s="352"/>
      <c r="G83" s="352"/>
      <c r="H83" s="352"/>
      <c r="L83" s="113"/>
    </row>
    <row r="84" spans="2:65" s="118" customFormat="1" ht="6.95" customHeight="1">
      <c r="B84" s="113"/>
      <c r="L84" s="113"/>
    </row>
    <row r="85" spans="2:65" s="118" customFormat="1" ht="18" customHeight="1">
      <c r="B85" s="113"/>
      <c r="C85" s="136" t="s">
        <v>24</v>
      </c>
      <c r="F85" s="219" t="str">
        <f>F14</f>
        <v>Kosmonosy</v>
      </c>
      <c r="I85" s="136" t="s">
        <v>26</v>
      </c>
      <c r="J85" s="220" t="str">
        <f>IF(J14="","",J14)</f>
        <v>28. 12. 2018</v>
      </c>
      <c r="L85" s="113"/>
    </row>
    <row r="86" spans="2:65" s="118" customFormat="1" ht="6.95" customHeight="1">
      <c r="B86" s="113"/>
      <c r="L86" s="113"/>
    </row>
    <row r="87" spans="2:65" s="118" customFormat="1" ht="15">
      <c r="B87" s="113"/>
      <c r="C87" s="136" t="s">
        <v>28</v>
      </c>
      <c r="F87" s="219" t="str">
        <f>E17</f>
        <v>Vodovody a kanalizace Mladá Boleslav, a.s.</v>
      </c>
      <c r="I87" s="136" t="s">
        <v>34</v>
      </c>
      <c r="J87" s="219" t="str">
        <f>E23</f>
        <v>Šindlar s.r.o., Na Brně 372/2a, Hradec Králové 6</v>
      </c>
      <c r="L87" s="113"/>
    </row>
    <row r="88" spans="2:65" s="118" customFormat="1" ht="14.45" customHeight="1">
      <c r="B88" s="113"/>
      <c r="C88" s="136" t="s">
        <v>32</v>
      </c>
      <c r="F88" s="219" t="str">
        <f>IF(E20="","",E20)</f>
        <v/>
      </c>
      <c r="L88" s="113"/>
    </row>
    <row r="89" spans="2:65" s="118" customFormat="1" ht="10.35" customHeight="1">
      <c r="B89" s="113"/>
      <c r="L89" s="113"/>
    </row>
    <row r="90" spans="2:65" s="225" customFormat="1" ht="29.25" customHeight="1">
      <c r="B90" s="221"/>
      <c r="C90" s="222" t="s">
        <v>145</v>
      </c>
      <c r="D90" s="223" t="s">
        <v>58</v>
      </c>
      <c r="E90" s="223" t="s">
        <v>54</v>
      </c>
      <c r="F90" s="223" t="s">
        <v>146</v>
      </c>
      <c r="G90" s="223" t="s">
        <v>147</v>
      </c>
      <c r="H90" s="223" t="s">
        <v>148</v>
      </c>
      <c r="I90" s="223" t="s">
        <v>149</v>
      </c>
      <c r="J90" s="223" t="s">
        <v>131</v>
      </c>
      <c r="K90" s="224" t="s">
        <v>150</v>
      </c>
      <c r="L90" s="221"/>
      <c r="M90" s="147" t="s">
        <v>151</v>
      </c>
      <c r="N90" s="148" t="s">
        <v>43</v>
      </c>
      <c r="O90" s="148" t="s">
        <v>152</v>
      </c>
      <c r="P90" s="148" t="s">
        <v>153</v>
      </c>
      <c r="Q90" s="148" t="s">
        <v>154</v>
      </c>
      <c r="R90" s="148" t="s">
        <v>155</v>
      </c>
      <c r="S90" s="148" t="s">
        <v>156</v>
      </c>
      <c r="T90" s="149" t="s">
        <v>157</v>
      </c>
    </row>
    <row r="91" spans="2:65" s="118" customFormat="1" ht="29.25" customHeight="1">
      <c r="B91" s="113"/>
      <c r="C91" s="151" t="s">
        <v>132</v>
      </c>
      <c r="J91" s="226">
        <f>BK91</f>
        <v>0</v>
      </c>
      <c r="L91" s="113"/>
      <c r="M91" s="150"/>
      <c r="N91" s="142"/>
      <c r="O91" s="142"/>
      <c r="P91" s="227">
        <f>P92</f>
        <v>0</v>
      </c>
      <c r="Q91" s="142"/>
      <c r="R91" s="227">
        <f>R92</f>
        <v>0.772675</v>
      </c>
      <c r="S91" s="142"/>
      <c r="T91" s="228">
        <f>T92</f>
        <v>9.3083999999999989</v>
      </c>
      <c r="AT91" s="97" t="s">
        <v>72</v>
      </c>
      <c r="AU91" s="97" t="s">
        <v>133</v>
      </c>
      <c r="BK91" s="229">
        <f>BK92</f>
        <v>0</v>
      </c>
    </row>
    <row r="92" spans="2:65" s="231" customFormat="1" ht="37.35" customHeight="1">
      <c r="B92" s="230"/>
      <c r="D92" s="232" t="s">
        <v>72</v>
      </c>
      <c r="E92" s="233" t="s">
        <v>158</v>
      </c>
      <c r="F92" s="233" t="s">
        <v>159</v>
      </c>
      <c r="J92" s="234">
        <f>BK92</f>
        <v>0</v>
      </c>
      <c r="L92" s="230"/>
      <c r="M92" s="235"/>
      <c r="N92" s="236"/>
      <c r="O92" s="236"/>
      <c r="P92" s="237">
        <f>P93+P161+P164+P168+P179+P211+P218+P223</f>
        <v>0</v>
      </c>
      <c r="Q92" s="236"/>
      <c r="R92" s="237">
        <f>R93+R161+R164+R168+R179+R211+R218+R223</f>
        <v>0.772675</v>
      </c>
      <c r="S92" s="236"/>
      <c r="T92" s="238">
        <f>T93+T161+T164+T168+T179+T211+T218+T223</f>
        <v>9.3083999999999989</v>
      </c>
      <c r="AR92" s="232" t="s">
        <v>77</v>
      </c>
      <c r="AT92" s="239" t="s">
        <v>72</v>
      </c>
      <c r="AU92" s="239" t="s">
        <v>73</v>
      </c>
      <c r="AY92" s="232" t="s">
        <v>160</v>
      </c>
      <c r="BK92" s="240">
        <f>BK93+BK161+BK164+BK168+BK179+BK211+BK218+BK223</f>
        <v>0</v>
      </c>
    </row>
    <row r="93" spans="2:65" s="231" customFormat="1" ht="19.899999999999999" customHeight="1">
      <c r="B93" s="230"/>
      <c r="D93" s="232" t="s">
        <v>72</v>
      </c>
      <c r="E93" s="241" t="s">
        <v>77</v>
      </c>
      <c r="F93" s="241" t="s">
        <v>161</v>
      </c>
      <c r="J93" s="242">
        <f>BK93</f>
        <v>0</v>
      </c>
      <c r="L93" s="230"/>
      <c r="M93" s="235"/>
      <c r="N93" s="236"/>
      <c r="O93" s="236"/>
      <c r="P93" s="237">
        <f>SUM(P94:P160)</f>
        <v>0</v>
      </c>
      <c r="Q93" s="236"/>
      <c r="R93" s="237">
        <f>SUM(R94:R160)</f>
        <v>2.0774999999999998E-2</v>
      </c>
      <c r="S93" s="236"/>
      <c r="T93" s="238">
        <f>SUM(T94:T160)</f>
        <v>9.27</v>
      </c>
      <c r="AR93" s="232" t="s">
        <v>77</v>
      </c>
      <c r="AT93" s="239" t="s">
        <v>72</v>
      </c>
      <c r="AU93" s="239" t="s">
        <v>77</v>
      </c>
      <c r="AY93" s="232" t="s">
        <v>160</v>
      </c>
      <c r="BK93" s="240">
        <f>SUM(BK94:BK160)</f>
        <v>0</v>
      </c>
    </row>
    <row r="94" spans="2:65" s="118" customFormat="1" ht="51" customHeight="1">
      <c r="B94" s="113"/>
      <c r="C94" s="243" t="s">
        <v>77</v>
      </c>
      <c r="D94" s="243" t="s">
        <v>162</v>
      </c>
      <c r="E94" s="244" t="s">
        <v>163</v>
      </c>
      <c r="F94" s="245" t="s">
        <v>164</v>
      </c>
      <c r="G94" s="246" t="s">
        <v>165</v>
      </c>
      <c r="H94" s="247">
        <v>11.25</v>
      </c>
      <c r="I94" s="8"/>
      <c r="J94" s="248">
        <f>ROUND(I94*H94,2)</f>
        <v>0</v>
      </c>
      <c r="K94" s="245" t="s">
        <v>166</v>
      </c>
      <c r="L94" s="113"/>
      <c r="M94" s="249" t="s">
        <v>5</v>
      </c>
      <c r="N94" s="250" t="s">
        <v>44</v>
      </c>
      <c r="O94" s="114"/>
      <c r="P94" s="251">
        <f>O94*H94</f>
        <v>0</v>
      </c>
      <c r="Q94" s="251">
        <v>0</v>
      </c>
      <c r="R94" s="251">
        <f>Q94*H94</f>
        <v>0</v>
      </c>
      <c r="S94" s="251">
        <v>0.44</v>
      </c>
      <c r="T94" s="252">
        <f>S94*H94</f>
        <v>4.95</v>
      </c>
      <c r="AR94" s="97" t="s">
        <v>167</v>
      </c>
      <c r="AT94" s="97" t="s">
        <v>162</v>
      </c>
      <c r="AU94" s="97" t="s">
        <v>81</v>
      </c>
      <c r="AY94" s="97" t="s">
        <v>160</v>
      </c>
      <c r="BE94" s="253">
        <f>IF(N94="základní",J94,0)</f>
        <v>0</v>
      </c>
      <c r="BF94" s="253">
        <f>IF(N94="snížená",J94,0)</f>
        <v>0</v>
      </c>
      <c r="BG94" s="253">
        <f>IF(N94="zákl. přenesená",J94,0)</f>
        <v>0</v>
      </c>
      <c r="BH94" s="253">
        <f>IF(N94="sníž. přenesená",J94,0)</f>
        <v>0</v>
      </c>
      <c r="BI94" s="253">
        <f>IF(N94="nulová",J94,0)</f>
        <v>0</v>
      </c>
      <c r="BJ94" s="97" t="s">
        <v>77</v>
      </c>
      <c r="BK94" s="253">
        <f>ROUND(I94*H94,2)</f>
        <v>0</v>
      </c>
      <c r="BL94" s="97" t="s">
        <v>167</v>
      </c>
      <c r="BM94" s="97" t="s">
        <v>902</v>
      </c>
    </row>
    <row r="95" spans="2:65" s="118" customFormat="1" ht="27">
      <c r="B95" s="113"/>
      <c r="D95" s="254" t="s">
        <v>169</v>
      </c>
      <c r="F95" s="255" t="s">
        <v>170</v>
      </c>
      <c r="I95" s="6"/>
      <c r="L95" s="113"/>
      <c r="M95" s="256"/>
      <c r="N95" s="114"/>
      <c r="O95" s="114"/>
      <c r="P95" s="114"/>
      <c r="Q95" s="114"/>
      <c r="R95" s="114"/>
      <c r="S95" s="114"/>
      <c r="T95" s="144"/>
      <c r="AT95" s="97" t="s">
        <v>169</v>
      </c>
      <c r="AU95" s="97" t="s">
        <v>81</v>
      </c>
    </row>
    <row r="96" spans="2:65" s="258" customFormat="1">
      <c r="B96" s="257"/>
      <c r="D96" s="254" t="s">
        <v>171</v>
      </c>
      <c r="E96" s="259" t="s">
        <v>5</v>
      </c>
      <c r="F96" s="260" t="s">
        <v>903</v>
      </c>
      <c r="H96" s="259" t="s">
        <v>5</v>
      </c>
      <c r="I96" s="9"/>
      <c r="L96" s="257"/>
      <c r="M96" s="261"/>
      <c r="N96" s="262"/>
      <c r="O96" s="262"/>
      <c r="P96" s="262"/>
      <c r="Q96" s="262"/>
      <c r="R96" s="262"/>
      <c r="S96" s="262"/>
      <c r="T96" s="263"/>
      <c r="AT96" s="259" t="s">
        <v>171</v>
      </c>
      <c r="AU96" s="259" t="s">
        <v>81</v>
      </c>
      <c r="AV96" s="258" t="s">
        <v>77</v>
      </c>
      <c r="AW96" s="258" t="s">
        <v>36</v>
      </c>
      <c r="AX96" s="258" t="s">
        <v>73</v>
      </c>
      <c r="AY96" s="259" t="s">
        <v>160</v>
      </c>
    </row>
    <row r="97" spans="2:65" s="258" customFormat="1">
      <c r="B97" s="257"/>
      <c r="D97" s="254" t="s">
        <v>171</v>
      </c>
      <c r="E97" s="259" t="s">
        <v>5</v>
      </c>
      <c r="F97" s="260" t="s">
        <v>173</v>
      </c>
      <c r="H97" s="259" t="s">
        <v>5</v>
      </c>
      <c r="I97" s="9"/>
      <c r="L97" s="257"/>
      <c r="M97" s="261"/>
      <c r="N97" s="262"/>
      <c r="O97" s="262"/>
      <c r="P97" s="262"/>
      <c r="Q97" s="262"/>
      <c r="R97" s="262"/>
      <c r="S97" s="262"/>
      <c r="T97" s="263"/>
      <c r="AT97" s="259" t="s">
        <v>171</v>
      </c>
      <c r="AU97" s="259" t="s">
        <v>81</v>
      </c>
      <c r="AV97" s="258" t="s">
        <v>77</v>
      </c>
      <c r="AW97" s="258" t="s">
        <v>36</v>
      </c>
      <c r="AX97" s="258" t="s">
        <v>73</v>
      </c>
      <c r="AY97" s="259" t="s">
        <v>160</v>
      </c>
    </row>
    <row r="98" spans="2:65" s="265" customFormat="1">
      <c r="B98" s="264"/>
      <c r="D98" s="254" t="s">
        <v>171</v>
      </c>
      <c r="E98" s="266" t="s">
        <v>5</v>
      </c>
      <c r="F98" s="267" t="s">
        <v>904</v>
      </c>
      <c r="H98" s="268">
        <v>11.25</v>
      </c>
      <c r="I98" s="10"/>
      <c r="L98" s="264"/>
      <c r="M98" s="269"/>
      <c r="N98" s="270"/>
      <c r="O98" s="270"/>
      <c r="P98" s="270"/>
      <c r="Q98" s="270"/>
      <c r="R98" s="270"/>
      <c r="S98" s="270"/>
      <c r="T98" s="271"/>
      <c r="AT98" s="266" t="s">
        <v>171</v>
      </c>
      <c r="AU98" s="266" t="s">
        <v>81</v>
      </c>
      <c r="AV98" s="265" t="s">
        <v>81</v>
      </c>
      <c r="AW98" s="265" t="s">
        <v>36</v>
      </c>
      <c r="AX98" s="265" t="s">
        <v>77</v>
      </c>
      <c r="AY98" s="266" t="s">
        <v>160</v>
      </c>
    </row>
    <row r="99" spans="2:65" s="118" customFormat="1" ht="38.25" customHeight="1">
      <c r="B99" s="113"/>
      <c r="C99" s="243" t="s">
        <v>81</v>
      </c>
      <c r="D99" s="243" t="s">
        <v>162</v>
      </c>
      <c r="E99" s="244" t="s">
        <v>177</v>
      </c>
      <c r="F99" s="245" t="s">
        <v>178</v>
      </c>
      <c r="G99" s="246" t="s">
        <v>165</v>
      </c>
      <c r="H99" s="247">
        <v>11.25</v>
      </c>
      <c r="I99" s="8"/>
      <c r="J99" s="248">
        <f>ROUND(I99*H99,2)</f>
        <v>0</v>
      </c>
      <c r="K99" s="245" t="s">
        <v>5</v>
      </c>
      <c r="L99" s="113"/>
      <c r="M99" s="249" t="s">
        <v>5</v>
      </c>
      <c r="N99" s="250" t="s">
        <v>44</v>
      </c>
      <c r="O99" s="114"/>
      <c r="P99" s="251">
        <f>O99*H99</f>
        <v>0</v>
      </c>
      <c r="Q99" s="251">
        <v>2.9999999999999997E-4</v>
      </c>
      <c r="R99" s="251">
        <f>Q99*H99</f>
        <v>3.3749999999999995E-3</v>
      </c>
      <c r="S99" s="251">
        <v>0.38400000000000001</v>
      </c>
      <c r="T99" s="252">
        <f>S99*H99</f>
        <v>4.32</v>
      </c>
      <c r="AR99" s="97" t="s">
        <v>167</v>
      </c>
      <c r="AT99" s="97" t="s">
        <v>162</v>
      </c>
      <c r="AU99" s="97" t="s">
        <v>81</v>
      </c>
      <c r="AY99" s="97" t="s">
        <v>160</v>
      </c>
      <c r="BE99" s="253">
        <f>IF(N99="základní",J99,0)</f>
        <v>0</v>
      </c>
      <c r="BF99" s="253">
        <f>IF(N99="snížená",J99,0)</f>
        <v>0</v>
      </c>
      <c r="BG99" s="253">
        <f>IF(N99="zákl. přenesená",J99,0)</f>
        <v>0</v>
      </c>
      <c r="BH99" s="253">
        <f>IF(N99="sníž. přenesená",J99,0)</f>
        <v>0</v>
      </c>
      <c r="BI99" s="253">
        <f>IF(N99="nulová",J99,0)</f>
        <v>0</v>
      </c>
      <c r="BJ99" s="97" t="s">
        <v>77</v>
      </c>
      <c r="BK99" s="253">
        <f>ROUND(I99*H99,2)</f>
        <v>0</v>
      </c>
      <c r="BL99" s="97" t="s">
        <v>167</v>
      </c>
      <c r="BM99" s="97" t="s">
        <v>905</v>
      </c>
    </row>
    <row r="100" spans="2:65" s="118" customFormat="1" ht="27">
      <c r="B100" s="113"/>
      <c r="D100" s="254" t="s">
        <v>169</v>
      </c>
      <c r="F100" s="255" t="s">
        <v>180</v>
      </c>
      <c r="I100" s="6"/>
      <c r="L100" s="113"/>
      <c r="M100" s="256"/>
      <c r="N100" s="114"/>
      <c r="O100" s="114"/>
      <c r="P100" s="114"/>
      <c r="Q100" s="114"/>
      <c r="R100" s="114"/>
      <c r="S100" s="114"/>
      <c r="T100" s="144"/>
      <c r="AT100" s="97" t="s">
        <v>169</v>
      </c>
      <c r="AU100" s="97" t="s">
        <v>81</v>
      </c>
    </row>
    <row r="101" spans="2:65" s="258" customFormat="1">
      <c r="B101" s="257"/>
      <c r="D101" s="254" t="s">
        <v>171</v>
      </c>
      <c r="E101" s="259" t="s">
        <v>5</v>
      </c>
      <c r="F101" s="260" t="s">
        <v>903</v>
      </c>
      <c r="H101" s="259" t="s">
        <v>5</v>
      </c>
      <c r="I101" s="9"/>
      <c r="L101" s="257"/>
      <c r="M101" s="261"/>
      <c r="N101" s="262"/>
      <c r="O101" s="262"/>
      <c r="P101" s="262"/>
      <c r="Q101" s="262"/>
      <c r="R101" s="262"/>
      <c r="S101" s="262"/>
      <c r="T101" s="263"/>
      <c r="AT101" s="259" t="s">
        <v>171</v>
      </c>
      <c r="AU101" s="259" t="s">
        <v>81</v>
      </c>
      <c r="AV101" s="258" t="s">
        <v>77</v>
      </c>
      <c r="AW101" s="258" t="s">
        <v>36</v>
      </c>
      <c r="AX101" s="258" t="s">
        <v>73</v>
      </c>
      <c r="AY101" s="259" t="s">
        <v>160</v>
      </c>
    </row>
    <row r="102" spans="2:65" s="258" customFormat="1">
      <c r="B102" s="257"/>
      <c r="D102" s="254" t="s">
        <v>171</v>
      </c>
      <c r="E102" s="259" t="s">
        <v>5</v>
      </c>
      <c r="F102" s="260" t="s">
        <v>173</v>
      </c>
      <c r="H102" s="259" t="s">
        <v>5</v>
      </c>
      <c r="I102" s="9"/>
      <c r="L102" s="257"/>
      <c r="M102" s="261"/>
      <c r="N102" s="262"/>
      <c r="O102" s="262"/>
      <c r="P102" s="262"/>
      <c r="Q102" s="262"/>
      <c r="R102" s="262"/>
      <c r="S102" s="262"/>
      <c r="T102" s="263"/>
      <c r="AT102" s="259" t="s">
        <v>171</v>
      </c>
      <c r="AU102" s="259" t="s">
        <v>81</v>
      </c>
      <c r="AV102" s="258" t="s">
        <v>77</v>
      </c>
      <c r="AW102" s="258" t="s">
        <v>36</v>
      </c>
      <c r="AX102" s="258" t="s">
        <v>73</v>
      </c>
      <c r="AY102" s="259" t="s">
        <v>160</v>
      </c>
    </row>
    <row r="103" spans="2:65" s="265" customFormat="1">
      <c r="B103" s="264"/>
      <c r="D103" s="254" t="s">
        <v>171</v>
      </c>
      <c r="E103" s="266" t="s">
        <v>5</v>
      </c>
      <c r="F103" s="267" t="s">
        <v>904</v>
      </c>
      <c r="H103" s="268">
        <v>11.25</v>
      </c>
      <c r="I103" s="10"/>
      <c r="L103" s="264"/>
      <c r="M103" s="269"/>
      <c r="N103" s="270"/>
      <c r="O103" s="270"/>
      <c r="P103" s="270"/>
      <c r="Q103" s="270"/>
      <c r="R103" s="270"/>
      <c r="S103" s="270"/>
      <c r="T103" s="271"/>
      <c r="AT103" s="266" t="s">
        <v>171</v>
      </c>
      <c r="AU103" s="266" t="s">
        <v>81</v>
      </c>
      <c r="AV103" s="265" t="s">
        <v>81</v>
      </c>
      <c r="AW103" s="265" t="s">
        <v>36</v>
      </c>
      <c r="AX103" s="265" t="s">
        <v>77</v>
      </c>
      <c r="AY103" s="266" t="s">
        <v>160</v>
      </c>
    </row>
    <row r="104" spans="2:65" s="118" customFormat="1" ht="25.5" customHeight="1">
      <c r="B104" s="113"/>
      <c r="C104" s="243" t="s">
        <v>184</v>
      </c>
      <c r="D104" s="243" t="s">
        <v>162</v>
      </c>
      <c r="E104" s="244" t="s">
        <v>191</v>
      </c>
      <c r="F104" s="245" t="s">
        <v>192</v>
      </c>
      <c r="G104" s="246" t="s">
        <v>193</v>
      </c>
      <c r="H104" s="247">
        <v>20</v>
      </c>
      <c r="I104" s="8"/>
      <c r="J104" s="248">
        <f>ROUND(I104*H104,2)</f>
        <v>0</v>
      </c>
      <c r="K104" s="245" t="s">
        <v>166</v>
      </c>
      <c r="L104" s="113"/>
      <c r="M104" s="249" t="s">
        <v>5</v>
      </c>
      <c r="N104" s="250" t="s">
        <v>44</v>
      </c>
      <c r="O104" s="114"/>
      <c r="P104" s="251">
        <f>O104*H104</f>
        <v>0</v>
      </c>
      <c r="Q104" s="251">
        <v>0</v>
      </c>
      <c r="R104" s="251">
        <f>Q104*H104</f>
        <v>0</v>
      </c>
      <c r="S104" s="251">
        <v>0</v>
      </c>
      <c r="T104" s="252">
        <f>S104*H104</f>
        <v>0</v>
      </c>
      <c r="AR104" s="97" t="s">
        <v>167</v>
      </c>
      <c r="AT104" s="97" t="s">
        <v>162</v>
      </c>
      <c r="AU104" s="97" t="s">
        <v>81</v>
      </c>
      <c r="AY104" s="97" t="s">
        <v>160</v>
      </c>
      <c r="BE104" s="253">
        <f>IF(N104="základní",J104,0)</f>
        <v>0</v>
      </c>
      <c r="BF104" s="253">
        <f>IF(N104="snížená",J104,0)</f>
        <v>0</v>
      </c>
      <c r="BG104" s="253">
        <f>IF(N104="zákl. přenesená",J104,0)</f>
        <v>0</v>
      </c>
      <c r="BH104" s="253">
        <f>IF(N104="sníž. přenesená",J104,0)</f>
        <v>0</v>
      </c>
      <c r="BI104" s="253">
        <f>IF(N104="nulová",J104,0)</f>
        <v>0</v>
      </c>
      <c r="BJ104" s="97" t="s">
        <v>77</v>
      </c>
      <c r="BK104" s="253">
        <f>ROUND(I104*H104,2)</f>
        <v>0</v>
      </c>
      <c r="BL104" s="97" t="s">
        <v>167</v>
      </c>
      <c r="BM104" s="97" t="s">
        <v>906</v>
      </c>
    </row>
    <row r="105" spans="2:65" s="118" customFormat="1" ht="27">
      <c r="B105" s="113"/>
      <c r="D105" s="254" t="s">
        <v>169</v>
      </c>
      <c r="F105" s="255" t="s">
        <v>195</v>
      </c>
      <c r="I105" s="6"/>
      <c r="L105" s="113"/>
      <c r="M105" s="256"/>
      <c r="N105" s="114"/>
      <c r="O105" s="114"/>
      <c r="P105" s="114"/>
      <c r="Q105" s="114"/>
      <c r="R105" s="114"/>
      <c r="S105" s="114"/>
      <c r="T105" s="144"/>
      <c r="AT105" s="97" t="s">
        <v>169</v>
      </c>
      <c r="AU105" s="97" t="s">
        <v>81</v>
      </c>
    </row>
    <row r="106" spans="2:65" s="265" customFormat="1">
      <c r="B106" s="264"/>
      <c r="D106" s="254" t="s">
        <v>171</v>
      </c>
      <c r="E106" s="266" t="s">
        <v>5</v>
      </c>
      <c r="F106" s="267" t="s">
        <v>583</v>
      </c>
      <c r="H106" s="268">
        <v>20</v>
      </c>
      <c r="I106" s="10"/>
      <c r="L106" s="264"/>
      <c r="M106" s="269"/>
      <c r="N106" s="270"/>
      <c r="O106" s="270"/>
      <c r="P106" s="270"/>
      <c r="Q106" s="270"/>
      <c r="R106" s="270"/>
      <c r="S106" s="270"/>
      <c r="T106" s="271"/>
      <c r="AT106" s="266" t="s">
        <v>171</v>
      </c>
      <c r="AU106" s="266" t="s">
        <v>81</v>
      </c>
      <c r="AV106" s="265" t="s">
        <v>81</v>
      </c>
      <c r="AW106" s="265" t="s">
        <v>36</v>
      </c>
      <c r="AX106" s="265" t="s">
        <v>77</v>
      </c>
      <c r="AY106" s="266" t="s">
        <v>160</v>
      </c>
    </row>
    <row r="107" spans="2:65" s="118" customFormat="1" ht="38.25" customHeight="1">
      <c r="B107" s="113"/>
      <c r="C107" s="243" t="s">
        <v>167</v>
      </c>
      <c r="D107" s="243" t="s">
        <v>162</v>
      </c>
      <c r="E107" s="244" t="s">
        <v>219</v>
      </c>
      <c r="F107" s="245" t="s">
        <v>220</v>
      </c>
      <c r="G107" s="246" t="s">
        <v>210</v>
      </c>
      <c r="H107" s="247">
        <v>6.75</v>
      </c>
      <c r="I107" s="8"/>
      <c r="J107" s="248">
        <f>ROUND(I107*H107,2)</f>
        <v>0</v>
      </c>
      <c r="K107" s="245" t="s">
        <v>188</v>
      </c>
      <c r="L107" s="113"/>
      <c r="M107" s="249" t="s">
        <v>5</v>
      </c>
      <c r="N107" s="250" t="s">
        <v>44</v>
      </c>
      <c r="O107" s="114"/>
      <c r="P107" s="251">
        <f>O107*H107</f>
        <v>0</v>
      </c>
      <c r="Q107" s="251">
        <v>0</v>
      </c>
      <c r="R107" s="251">
        <f>Q107*H107</f>
        <v>0</v>
      </c>
      <c r="S107" s="251">
        <v>0</v>
      </c>
      <c r="T107" s="252">
        <f>S107*H107</f>
        <v>0</v>
      </c>
      <c r="AR107" s="97" t="s">
        <v>167</v>
      </c>
      <c r="AT107" s="97" t="s">
        <v>162</v>
      </c>
      <c r="AU107" s="97" t="s">
        <v>81</v>
      </c>
      <c r="AY107" s="97" t="s">
        <v>160</v>
      </c>
      <c r="BE107" s="253">
        <f>IF(N107="základní",J107,0)</f>
        <v>0</v>
      </c>
      <c r="BF107" s="253">
        <f>IF(N107="snížená",J107,0)</f>
        <v>0</v>
      </c>
      <c r="BG107" s="253">
        <f>IF(N107="zákl. přenesená",J107,0)</f>
        <v>0</v>
      </c>
      <c r="BH107" s="253">
        <f>IF(N107="sníž. přenesená",J107,0)</f>
        <v>0</v>
      </c>
      <c r="BI107" s="253">
        <f>IF(N107="nulová",J107,0)</f>
        <v>0</v>
      </c>
      <c r="BJ107" s="97" t="s">
        <v>77</v>
      </c>
      <c r="BK107" s="253">
        <f>ROUND(I107*H107,2)</f>
        <v>0</v>
      </c>
      <c r="BL107" s="97" t="s">
        <v>167</v>
      </c>
      <c r="BM107" s="97" t="s">
        <v>907</v>
      </c>
    </row>
    <row r="108" spans="2:65" s="258" customFormat="1">
      <c r="B108" s="257"/>
      <c r="D108" s="254" t="s">
        <v>171</v>
      </c>
      <c r="E108" s="259" t="s">
        <v>5</v>
      </c>
      <c r="F108" s="260" t="s">
        <v>903</v>
      </c>
      <c r="H108" s="259" t="s">
        <v>5</v>
      </c>
      <c r="I108" s="9"/>
      <c r="L108" s="257"/>
      <c r="M108" s="261"/>
      <c r="N108" s="262"/>
      <c r="O108" s="262"/>
      <c r="P108" s="262"/>
      <c r="Q108" s="262"/>
      <c r="R108" s="262"/>
      <c r="S108" s="262"/>
      <c r="T108" s="263"/>
      <c r="AT108" s="259" t="s">
        <v>171</v>
      </c>
      <c r="AU108" s="259" t="s">
        <v>81</v>
      </c>
      <c r="AV108" s="258" t="s">
        <v>77</v>
      </c>
      <c r="AW108" s="258" t="s">
        <v>36</v>
      </c>
      <c r="AX108" s="258" t="s">
        <v>73</v>
      </c>
      <c r="AY108" s="259" t="s">
        <v>160</v>
      </c>
    </row>
    <row r="109" spans="2:65" s="258" customFormat="1">
      <c r="B109" s="257"/>
      <c r="D109" s="254" t="s">
        <v>171</v>
      </c>
      <c r="E109" s="259" t="s">
        <v>5</v>
      </c>
      <c r="F109" s="260" t="s">
        <v>173</v>
      </c>
      <c r="H109" s="259" t="s">
        <v>5</v>
      </c>
      <c r="I109" s="9"/>
      <c r="L109" s="257"/>
      <c r="M109" s="261"/>
      <c r="N109" s="262"/>
      <c r="O109" s="262"/>
      <c r="P109" s="262"/>
      <c r="Q109" s="262"/>
      <c r="R109" s="262"/>
      <c r="S109" s="262"/>
      <c r="T109" s="263"/>
      <c r="AT109" s="259" t="s">
        <v>171</v>
      </c>
      <c r="AU109" s="259" t="s">
        <v>81</v>
      </c>
      <c r="AV109" s="258" t="s">
        <v>77</v>
      </c>
      <c r="AW109" s="258" t="s">
        <v>36</v>
      </c>
      <c r="AX109" s="258" t="s">
        <v>73</v>
      </c>
      <c r="AY109" s="259" t="s">
        <v>160</v>
      </c>
    </row>
    <row r="110" spans="2:65" s="265" customFormat="1">
      <c r="B110" s="264"/>
      <c r="D110" s="254" t="s">
        <v>171</v>
      </c>
      <c r="E110" s="266" t="s">
        <v>5</v>
      </c>
      <c r="F110" s="267" t="s">
        <v>908</v>
      </c>
      <c r="H110" s="268">
        <v>6.75</v>
      </c>
      <c r="I110" s="10"/>
      <c r="L110" s="264"/>
      <c r="M110" s="269"/>
      <c r="N110" s="270"/>
      <c r="O110" s="270"/>
      <c r="P110" s="270"/>
      <c r="Q110" s="270"/>
      <c r="R110" s="270"/>
      <c r="S110" s="270"/>
      <c r="T110" s="271"/>
      <c r="AT110" s="266" t="s">
        <v>171</v>
      </c>
      <c r="AU110" s="266" t="s">
        <v>81</v>
      </c>
      <c r="AV110" s="265" t="s">
        <v>81</v>
      </c>
      <c r="AW110" s="265" t="s">
        <v>36</v>
      </c>
      <c r="AX110" s="265" t="s">
        <v>77</v>
      </c>
      <c r="AY110" s="266" t="s">
        <v>160</v>
      </c>
    </row>
    <row r="111" spans="2:65" s="118" customFormat="1" ht="38.25" customHeight="1">
      <c r="B111" s="113"/>
      <c r="C111" s="243" t="s">
        <v>104</v>
      </c>
      <c r="D111" s="243" t="s">
        <v>162</v>
      </c>
      <c r="E111" s="244" t="s">
        <v>224</v>
      </c>
      <c r="F111" s="245" t="s">
        <v>225</v>
      </c>
      <c r="G111" s="246" t="s">
        <v>210</v>
      </c>
      <c r="H111" s="247">
        <v>11.25</v>
      </c>
      <c r="I111" s="8"/>
      <c r="J111" s="248">
        <f>ROUND(I111*H111,2)</f>
        <v>0</v>
      </c>
      <c r="K111" s="245" t="s">
        <v>188</v>
      </c>
      <c r="L111" s="113"/>
      <c r="M111" s="249" t="s">
        <v>5</v>
      </c>
      <c r="N111" s="250" t="s">
        <v>44</v>
      </c>
      <c r="O111" s="114"/>
      <c r="P111" s="251">
        <f>O111*H111</f>
        <v>0</v>
      </c>
      <c r="Q111" s="251">
        <v>0</v>
      </c>
      <c r="R111" s="251">
        <f>Q111*H111</f>
        <v>0</v>
      </c>
      <c r="S111" s="251">
        <v>0</v>
      </c>
      <c r="T111" s="252">
        <f>S111*H111</f>
        <v>0</v>
      </c>
      <c r="AR111" s="97" t="s">
        <v>167</v>
      </c>
      <c r="AT111" s="97" t="s">
        <v>162</v>
      </c>
      <c r="AU111" s="97" t="s">
        <v>81</v>
      </c>
      <c r="AY111" s="97" t="s">
        <v>160</v>
      </c>
      <c r="BE111" s="253">
        <f>IF(N111="základní",J111,0)</f>
        <v>0</v>
      </c>
      <c r="BF111" s="253">
        <f>IF(N111="snížená",J111,0)</f>
        <v>0</v>
      </c>
      <c r="BG111" s="253">
        <f>IF(N111="zákl. přenesená",J111,0)</f>
        <v>0</v>
      </c>
      <c r="BH111" s="253">
        <f>IF(N111="sníž. přenesená",J111,0)</f>
        <v>0</v>
      </c>
      <c r="BI111" s="253">
        <f>IF(N111="nulová",J111,0)</f>
        <v>0</v>
      </c>
      <c r="BJ111" s="97" t="s">
        <v>77</v>
      </c>
      <c r="BK111" s="253">
        <f>ROUND(I111*H111,2)</f>
        <v>0</v>
      </c>
      <c r="BL111" s="97" t="s">
        <v>167</v>
      </c>
      <c r="BM111" s="97" t="s">
        <v>909</v>
      </c>
    </row>
    <row r="112" spans="2:65" s="258" customFormat="1">
      <c r="B112" s="257"/>
      <c r="D112" s="254" t="s">
        <v>171</v>
      </c>
      <c r="E112" s="259" t="s">
        <v>5</v>
      </c>
      <c r="F112" s="260" t="s">
        <v>903</v>
      </c>
      <c r="H112" s="259" t="s">
        <v>5</v>
      </c>
      <c r="I112" s="9"/>
      <c r="L112" s="257"/>
      <c r="M112" s="261"/>
      <c r="N112" s="262"/>
      <c r="O112" s="262"/>
      <c r="P112" s="262"/>
      <c r="Q112" s="262"/>
      <c r="R112" s="262"/>
      <c r="S112" s="262"/>
      <c r="T112" s="263"/>
      <c r="AT112" s="259" t="s">
        <v>171</v>
      </c>
      <c r="AU112" s="259" t="s">
        <v>81</v>
      </c>
      <c r="AV112" s="258" t="s">
        <v>77</v>
      </c>
      <c r="AW112" s="258" t="s">
        <v>36</v>
      </c>
      <c r="AX112" s="258" t="s">
        <v>73</v>
      </c>
      <c r="AY112" s="259" t="s">
        <v>160</v>
      </c>
    </row>
    <row r="113" spans="2:65" s="258" customFormat="1">
      <c r="B113" s="257"/>
      <c r="D113" s="254" t="s">
        <v>171</v>
      </c>
      <c r="E113" s="259" t="s">
        <v>5</v>
      </c>
      <c r="F113" s="260" t="s">
        <v>173</v>
      </c>
      <c r="H113" s="259" t="s">
        <v>5</v>
      </c>
      <c r="I113" s="9"/>
      <c r="L113" s="257"/>
      <c r="M113" s="261"/>
      <c r="N113" s="262"/>
      <c r="O113" s="262"/>
      <c r="P113" s="262"/>
      <c r="Q113" s="262"/>
      <c r="R113" s="262"/>
      <c r="S113" s="262"/>
      <c r="T113" s="263"/>
      <c r="AT113" s="259" t="s">
        <v>171</v>
      </c>
      <c r="AU113" s="259" t="s">
        <v>81</v>
      </c>
      <c r="AV113" s="258" t="s">
        <v>77</v>
      </c>
      <c r="AW113" s="258" t="s">
        <v>36</v>
      </c>
      <c r="AX113" s="258" t="s">
        <v>73</v>
      </c>
      <c r="AY113" s="259" t="s">
        <v>160</v>
      </c>
    </row>
    <row r="114" spans="2:65" s="265" customFormat="1">
      <c r="B114" s="264"/>
      <c r="D114" s="254" t="s">
        <v>171</v>
      </c>
      <c r="E114" s="266" t="s">
        <v>5</v>
      </c>
      <c r="F114" s="267" t="s">
        <v>910</v>
      </c>
      <c r="H114" s="268">
        <v>11.25</v>
      </c>
      <c r="I114" s="10"/>
      <c r="L114" s="264"/>
      <c r="M114" s="269"/>
      <c r="N114" s="270"/>
      <c r="O114" s="270"/>
      <c r="P114" s="270"/>
      <c r="Q114" s="270"/>
      <c r="R114" s="270"/>
      <c r="S114" s="270"/>
      <c r="T114" s="271"/>
      <c r="AT114" s="266" t="s">
        <v>171</v>
      </c>
      <c r="AU114" s="266" t="s">
        <v>81</v>
      </c>
      <c r="AV114" s="265" t="s">
        <v>81</v>
      </c>
      <c r="AW114" s="265" t="s">
        <v>36</v>
      </c>
      <c r="AX114" s="265" t="s">
        <v>77</v>
      </c>
      <c r="AY114" s="266" t="s">
        <v>160</v>
      </c>
    </row>
    <row r="115" spans="2:65" s="118" customFormat="1" ht="38.25" customHeight="1">
      <c r="B115" s="113"/>
      <c r="C115" s="243" t="s">
        <v>202</v>
      </c>
      <c r="D115" s="243" t="s">
        <v>162</v>
      </c>
      <c r="E115" s="244" t="s">
        <v>232</v>
      </c>
      <c r="F115" s="245" t="s">
        <v>233</v>
      </c>
      <c r="G115" s="246" t="s">
        <v>210</v>
      </c>
      <c r="H115" s="247">
        <v>3.375</v>
      </c>
      <c r="I115" s="8"/>
      <c r="J115" s="248">
        <f>ROUND(I115*H115,2)</f>
        <v>0</v>
      </c>
      <c r="K115" s="245" t="s">
        <v>166</v>
      </c>
      <c r="L115" s="113"/>
      <c r="M115" s="249" t="s">
        <v>5</v>
      </c>
      <c r="N115" s="250" t="s">
        <v>44</v>
      </c>
      <c r="O115" s="114"/>
      <c r="P115" s="251">
        <f>O115*H115</f>
        <v>0</v>
      </c>
      <c r="Q115" s="251">
        <v>0</v>
      </c>
      <c r="R115" s="251">
        <f>Q115*H115</f>
        <v>0</v>
      </c>
      <c r="S115" s="251">
        <v>0</v>
      </c>
      <c r="T115" s="252">
        <f>S115*H115</f>
        <v>0</v>
      </c>
      <c r="AR115" s="97" t="s">
        <v>167</v>
      </c>
      <c r="AT115" s="97" t="s">
        <v>162</v>
      </c>
      <c r="AU115" s="97" t="s">
        <v>81</v>
      </c>
      <c r="AY115" s="97" t="s">
        <v>160</v>
      </c>
      <c r="BE115" s="253">
        <f>IF(N115="základní",J115,0)</f>
        <v>0</v>
      </c>
      <c r="BF115" s="253">
        <f>IF(N115="snížená",J115,0)</f>
        <v>0</v>
      </c>
      <c r="BG115" s="253">
        <f>IF(N115="zákl. přenesená",J115,0)</f>
        <v>0</v>
      </c>
      <c r="BH115" s="253">
        <f>IF(N115="sníž. přenesená",J115,0)</f>
        <v>0</v>
      </c>
      <c r="BI115" s="253">
        <f>IF(N115="nulová",J115,0)</f>
        <v>0</v>
      </c>
      <c r="BJ115" s="97" t="s">
        <v>77</v>
      </c>
      <c r="BK115" s="253">
        <f>ROUND(I115*H115,2)</f>
        <v>0</v>
      </c>
      <c r="BL115" s="97" t="s">
        <v>167</v>
      </c>
      <c r="BM115" s="97" t="s">
        <v>911</v>
      </c>
    </row>
    <row r="116" spans="2:65" s="118" customFormat="1" ht="27">
      <c r="B116" s="113"/>
      <c r="D116" s="254" t="s">
        <v>169</v>
      </c>
      <c r="F116" s="255" t="s">
        <v>235</v>
      </c>
      <c r="I116" s="6"/>
      <c r="L116" s="113"/>
      <c r="M116" s="256"/>
      <c r="N116" s="114"/>
      <c r="O116" s="114"/>
      <c r="P116" s="114"/>
      <c r="Q116" s="114"/>
      <c r="R116" s="114"/>
      <c r="S116" s="114"/>
      <c r="T116" s="144"/>
      <c r="AT116" s="97" t="s">
        <v>169</v>
      </c>
      <c r="AU116" s="97" t="s">
        <v>81</v>
      </c>
    </row>
    <row r="117" spans="2:65" s="265" customFormat="1">
      <c r="B117" s="264"/>
      <c r="D117" s="254" t="s">
        <v>171</v>
      </c>
      <c r="F117" s="267" t="s">
        <v>912</v>
      </c>
      <c r="H117" s="268">
        <v>3.375</v>
      </c>
      <c r="I117" s="10"/>
      <c r="L117" s="264"/>
      <c r="M117" s="269"/>
      <c r="N117" s="270"/>
      <c r="O117" s="270"/>
      <c r="P117" s="270"/>
      <c r="Q117" s="270"/>
      <c r="R117" s="270"/>
      <c r="S117" s="270"/>
      <c r="T117" s="271"/>
      <c r="AT117" s="266" t="s">
        <v>171</v>
      </c>
      <c r="AU117" s="266" t="s">
        <v>81</v>
      </c>
      <c r="AV117" s="265" t="s">
        <v>81</v>
      </c>
      <c r="AW117" s="265" t="s">
        <v>6</v>
      </c>
      <c r="AX117" s="265" t="s">
        <v>77</v>
      </c>
      <c r="AY117" s="266" t="s">
        <v>160</v>
      </c>
    </row>
    <row r="118" spans="2:65" s="118" customFormat="1" ht="25.5" customHeight="1">
      <c r="B118" s="113"/>
      <c r="C118" s="243" t="s">
        <v>207</v>
      </c>
      <c r="D118" s="243" t="s">
        <v>162</v>
      </c>
      <c r="E118" s="244" t="s">
        <v>810</v>
      </c>
      <c r="F118" s="245" t="s">
        <v>811</v>
      </c>
      <c r="G118" s="246" t="s">
        <v>165</v>
      </c>
      <c r="H118" s="247">
        <v>30</v>
      </c>
      <c r="I118" s="8"/>
      <c r="J118" s="248">
        <f>ROUND(I118*H118,2)</f>
        <v>0</v>
      </c>
      <c r="K118" s="245" t="s">
        <v>166</v>
      </c>
      <c r="L118" s="113"/>
      <c r="M118" s="249" t="s">
        <v>5</v>
      </c>
      <c r="N118" s="250" t="s">
        <v>44</v>
      </c>
      <c r="O118" s="114"/>
      <c r="P118" s="251">
        <f>O118*H118</f>
        <v>0</v>
      </c>
      <c r="Q118" s="251">
        <v>5.8E-4</v>
      </c>
      <c r="R118" s="251">
        <f>Q118*H118</f>
        <v>1.7399999999999999E-2</v>
      </c>
      <c r="S118" s="251">
        <v>0</v>
      </c>
      <c r="T118" s="252">
        <f>S118*H118</f>
        <v>0</v>
      </c>
      <c r="AR118" s="97" t="s">
        <v>167</v>
      </c>
      <c r="AT118" s="97" t="s">
        <v>162</v>
      </c>
      <c r="AU118" s="97" t="s">
        <v>81</v>
      </c>
      <c r="AY118" s="97" t="s">
        <v>160</v>
      </c>
      <c r="BE118" s="253">
        <f>IF(N118="základní",J118,0)</f>
        <v>0</v>
      </c>
      <c r="BF118" s="253">
        <f>IF(N118="snížená",J118,0)</f>
        <v>0</v>
      </c>
      <c r="BG118" s="253">
        <f>IF(N118="zákl. přenesená",J118,0)</f>
        <v>0</v>
      </c>
      <c r="BH118" s="253">
        <f>IF(N118="sníž. přenesená",J118,0)</f>
        <v>0</v>
      </c>
      <c r="BI118" s="253">
        <f>IF(N118="nulová",J118,0)</f>
        <v>0</v>
      </c>
      <c r="BJ118" s="97" t="s">
        <v>77</v>
      </c>
      <c r="BK118" s="253">
        <f>ROUND(I118*H118,2)</f>
        <v>0</v>
      </c>
      <c r="BL118" s="97" t="s">
        <v>167</v>
      </c>
      <c r="BM118" s="97" t="s">
        <v>913</v>
      </c>
    </row>
    <row r="119" spans="2:65" s="265" customFormat="1">
      <c r="B119" s="264"/>
      <c r="D119" s="254" t="s">
        <v>171</v>
      </c>
      <c r="E119" s="266" t="s">
        <v>5</v>
      </c>
      <c r="F119" s="267" t="s">
        <v>914</v>
      </c>
      <c r="H119" s="268">
        <v>30</v>
      </c>
      <c r="I119" s="10"/>
      <c r="L119" s="264"/>
      <c r="M119" s="269"/>
      <c r="N119" s="270"/>
      <c r="O119" s="270"/>
      <c r="P119" s="270"/>
      <c r="Q119" s="270"/>
      <c r="R119" s="270"/>
      <c r="S119" s="270"/>
      <c r="T119" s="271"/>
      <c r="AT119" s="266" t="s">
        <v>171</v>
      </c>
      <c r="AU119" s="266" t="s">
        <v>81</v>
      </c>
      <c r="AV119" s="265" t="s">
        <v>81</v>
      </c>
      <c r="AW119" s="265" t="s">
        <v>36</v>
      </c>
      <c r="AX119" s="265" t="s">
        <v>77</v>
      </c>
      <c r="AY119" s="266" t="s">
        <v>160</v>
      </c>
    </row>
    <row r="120" spans="2:65" s="118" customFormat="1" ht="25.5" customHeight="1">
      <c r="B120" s="113"/>
      <c r="C120" s="243" t="s">
        <v>213</v>
      </c>
      <c r="D120" s="243" t="s">
        <v>162</v>
      </c>
      <c r="E120" s="244" t="s">
        <v>814</v>
      </c>
      <c r="F120" s="245" t="s">
        <v>815</v>
      </c>
      <c r="G120" s="246" t="s">
        <v>165</v>
      </c>
      <c r="H120" s="247">
        <v>30</v>
      </c>
      <c r="I120" s="8"/>
      <c r="J120" s="248">
        <f>ROUND(I120*H120,2)</f>
        <v>0</v>
      </c>
      <c r="K120" s="245" t="s">
        <v>166</v>
      </c>
      <c r="L120" s="113"/>
      <c r="M120" s="249" t="s">
        <v>5</v>
      </c>
      <c r="N120" s="250" t="s">
        <v>44</v>
      </c>
      <c r="O120" s="114"/>
      <c r="P120" s="251">
        <f>O120*H120</f>
        <v>0</v>
      </c>
      <c r="Q120" s="251">
        <v>0</v>
      </c>
      <c r="R120" s="251">
        <f>Q120*H120</f>
        <v>0</v>
      </c>
      <c r="S120" s="251">
        <v>0</v>
      </c>
      <c r="T120" s="252">
        <f>S120*H120</f>
        <v>0</v>
      </c>
      <c r="AR120" s="97" t="s">
        <v>167</v>
      </c>
      <c r="AT120" s="97" t="s">
        <v>162</v>
      </c>
      <c r="AU120" s="97" t="s">
        <v>81</v>
      </c>
      <c r="AY120" s="97" t="s">
        <v>160</v>
      </c>
      <c r="BE120" s="253">
        <f>IF(N120="základní",J120,0)</f>
        <v>0</v>
      </c>
      <c r="BF120" s="253">
        <f>IF(N120="snížená",J120,0)</f>
        <v>0</v>
      </c>
      <c r="BG120" s="253">
        <f>IF(N120="zákl. přenesená",J120,0)</f>
        <v>0</v>
      </c>
      <c r="BH120" s="253">
        <f>IF(N120="sníž. přenesená",J120,0)</f>
        <v>0</v>
      </c>
      <c r="BI120" s="253">
        <f>IF(N120="nulová",J120,0)</f>
        <v>0</v>
      </c>
      <c r="BJ120" s="97" t="s">
        <v>77</v>
      </c>
      <c r="BK120" s="253">
        <f>ROUND(I120*H120,2)</f>
        <v>0</v>
      </c>
      <c r="BL120" s="97" t="s">
        <v>167</v>
      </c>
      <c r="BM120" s="97" t="s">
        <v>915</v>
      </c>
    </row>
    <row r="121" spans="2:65" s="265" customFormat="1">
      <c r="B121" s="264"/>
      <c r="D121" s="254" t="s">
        <v>171</v>
      </c>
      <c r="E121" s="266" t="s">
        <v>5</v>
      </c>
      <c r="F121" s="267" t="s">
        <v>916</v>
      </c>
      <c r="H121" s="268">
        <v>30</v>
      </c>
      <c r="I121" s="10"/>
      <c r="L121" s="264"/>
      <c r="M121" s="269"/>
      <c r="N121" s="270"/>
      <c r="O121" s="270"/>
      <c r="P121" s="270"/>
      <c r="Q121" s="270"/>
      <c r="R121" s="270"/>
      <c r="S121" s="270"/>
      <c r="T121" s="271"/>
      <c r="AT121" s="266" t="s">
        <v>171</v>
      </c>
      <c r="AU121" s="266" t="s">
        <v>81</v>
      </c>
      <c r="AV121" s="265" t="s">
        <v>81</v>
      </c>
      <c r="AW121" s="265" t="s">
        <v>36</v>
      </c>
      <c r="AX121" s="265" t="s">
        <v>77</v>
      </c>
      <c r="AY121" s="266" t="s">
        <v>160</v>
      </c>
    </row>
    <row r="122" spans="2:65" s="118" customFormat="1" ht="38.25" customHeight="1">
      <c r="B122" s="113"/>
      <c r="C122" s="243" t="s">
        <v>218</v>
      </c>
      <c r="D122" s="243" t="s">
        <v>162</v>
      </c>
      <c r="E122" s="244" t="s">
        <v>248</v>
      </c>
      <c r="F122" s="245" t="s">
        <v>249</v>
      </c>
      <c r="G122" s="246" t="s">
        <v>210</v>
      </c>
      <c r="H122" s="247">
        <v>9</v>
      </c>
      <c r="I122" s="8"/>
      <c r="J122" s="248">
        <f>ROUND(I122*H122,2)</f>
        <v>0</v>
      </c>
      <c r="K122" s="245" t="s">
        <v>166</v>
      </c>
      <c r="L122" s="113"/>
      <c r="M122" s="249" t="s">
        <v>5</v>
      </c>
      <c r="N122" s="250" t="s">
        <v>44</v>
      </c>
      <c r="O122" s="114"/>
      <c r="P122" s="251">
        <f>O122*H122</f>
        <v>0</v>
      </c>
      <c r="Q122" s="251">
        <v>0</v>
      </c>
      <c r="R122" s="251">
        <f>Q122*H122</f>
        <v>0</v>
      </c>
      <c r="S122" s="251">
        <v>0</v>
      </c>
      <c r="T122" s="252">
        <f>S122*H122</f>
        <v>0</v>
      </c>
      <c r="AR122" s="97" t="s">
        <v>167</v>
      </c>
      <c r="AT122" s="97" t="s">
        <v>162</v>
      </c>
      <c r="AU122" s="97" t="s">
        <v>81</v>
      </c>
      <c r="AY122" s="97" t="s">
        <v>160</v>
      </c>
      <c r="BE122" s="253">
        <f>IF(N122="základní",J122,0)</f>
        <v>0</v>
      </c>
      <c r="BF122" s="253">
        <f>IF(N122="snížená",J122,0)</f>
        <v>0</v>
      </c>
      <c r="BG122" s="253">
        <f>IF(N122="zákl. přenesená",J122,0)</f>
        <v>0</v>
      </c>
      <c r="BH122" s="253">
        <f>IF(N122="sníž. přenesená",J122,0)</f>
        <v>0</v>
      </c>
      <c r="BI122" s="253">
        <f>IF(N122="nulová",J122,0)</f>
        <v>0</v>
      </c>
      <c r="BJ122" s="97" t="s">
        <v>77</v>
      </c>
      <c r="BK122" s="253">
        <f>ROUND(I122*H122,2)</f>
        <v>0</v>
      </c>
      <c r="BL122" s="97" t="s">
        <v>167</v>
      </c>
      <c r="BM122" s="97" t="s">
        <v>917</v>
      </c>
    </row>
    <row r="123" spans="2:65" s="118" customFormat="1" ht="40.5">
      <c r="B123" s="113"/>
      <c r="D123" s="254" t="s">
        <v>169</v>
      </c>
      <c r="F123" s="255" t="s">
        <v>251</v>
      </c>
      <c r="I123" s="6"/>
      <c r="L123" s="113"/>
      <c r="M123" s="256"/>
      <c r="N123" s="114"/>
      <c r="O123" s="114"/>
      <c r="P123" s="114"/>
      <c r="Q123" s="114"/>
      <c r="R123" s="114"/>
      <c r="S123" s="114"/>
      <c r="T123" s="144"/>
      <c r="AT123" s="97" t="s">
        <v>169</v>
      </c>
      <c r="AU123" s="97" t="s">
        <v>81</v>
      </c>
    </row>
    <row r="124" spans="2:65" s="258" customFormat="1">
      <c r="B124" s="257"/>
      <c r="D124" s="254" t="s">
        <v>171</v>
      </c>
      <c r="E124" s="259" t="s">
        <v>5</v>
      </c>
      <c r="F124" s="260" t="s">
        <v>252</v>
      </c>
      <c r="H124" s="259" t="s">
        <v>5</v>
      </c>
      <c r="I124" s="9"/>
      <c r="L124" s="257"/>
      <c r="M124" s="261"/>
      <c r="N124" s="262"/>
      <c r="O124" s="262"/>
      <c r="P124" s="262"/>
      <c r="Q124" s="262"/>
      <c r="R124" s="262"/>
      <c r="S124" s="262"/>
      <c r="T124" s="263"/>
      <c r="AT124" s="259" t="s">
        <v>171</v>
      </c>
      <c r="AU124" s="259" t="s">
        <v>81</v>
      </c>
      <c r="AV124" s="258" t="s">
        <v>77</v>
      </c>
      <c r="AW124" s="258" t="s">
        <v>36</v>
      </c>
      <c r="AX124" s="258" t="s">
        <v>73</v>
      </c>
      <c r="AY124" s="259" t="s">
        <v>160</v>
      </c>
    </row>
    <row r="125" spans="2:65" s="265" customFormat="1">
      <c r="B125" s="264"/>
      <c r="D125" s="254" t="s">
        <v>171</v>
      </c>
      <c r="E125" s="266" t="s">
        <v>5</v>
      </c>
      <c r="F125" s="267" t="s">
        <v>918</v>
      </c>
      <c r="H125" s="268">
        <v>9</v>
      </c>
      <c r="I125" s="10"/>
      <c r="L125" s="264"/>
      <c r="M125" s="269"/>
      <c r="N125" s="270"/>
      <c r="O125" s="270"/>
      <c r="P125" s="270"/>
      <c r="Q125" s="270"/>
      <c r="R125" s="270"/>
      <c r="S125" s="270"/>
      <c r="T125" s="271"/>
      <c r="AT125" s="266" t="s">
        <v>171</v>
      </c>
      <c r="AU125" s="266" t="s">
        <v>81</v>
      </c>
      <c r="AV125" s="265" t="s">
        <v>81</v>
      </c>
      <c r="AW125" s="265" t="s">
        <v>36</v>
      </c>
      <c r="AX125" s="265" t="s">
        <v>77</v>
      </c>
      <c r="AY125" s="266" t="s">
        <v>160</v>
      </c>
    </row>
    <row r="126" spans="2:65" s="118" customFormat="1" ht="16.5" customHeight="1">
      <c r="B126" s="113"/>
      <c r="C126" s="243" t="s">
        <v>196</v>
      </c>
      <c r="D126" s="243" t="s">
        <v>162</v>
      </c>
      <c r="E126" s="244" t="s">
        <v>254</v>
      </c>
      <c r="F126" s="245" t="s">
        <v>255</v>
      </c>
      <c r="G126" s="246" t="s">
        <v>210</v>
      </c>
      <c r="H126" s="247">
        <v>4.7699999999999996</v>
      </c>
      <c r="I126" s="8"/>
      <c r="J126" s="248">
        <f>ROUND(I126*H126,2)</f>
        <v>0</v>
      </c>
      <c r="K126" s="245" t="s">
        <v>5</v>
      </c>
      <c r="L126" s="113"/>
      <c r="M126" s="249" t="s">
        <v>5</v>
      </c>
      <c r="N126" s="250" t="s">
        <v>44</v>
      </c>
      <c r="O126" s="114"/>
      <c r="P126" s="251">
        <f>O126*H126</f>
        <v>0</v>
      </c>
      <c r="Q126" s="251">
        <v>0</v>
      </c>
      <c r="R126" s="251">
        <f>Q126*H126</f>
        <v>0</v>
      </c>
      <c r="S126" s="251">
        <v>0</v>
      </c>
      <c r="T126" s="252">
        <f>S126*H126</f>
        <v>0</v>
      </c>
      <c r="AR126" s="97" t="s">
        <v>167</v>
      </c>
      <c r="AT126" s="97" t="s">
        <v>162</v>
      </c>
      <c r="AU126" s="97" t="s">
        <v>81</v>
      </c>
      <c r="AY126" s="97" t="s">
        <v>160</v>
      </c>
      <c r="BE126" s="253">
        <f>IF(N126="základní",J126,0)</f>
        <v>0</v>
      </c>
      <c r="BF126" s="253">
        <f>IF(N126="snížená",J126,0)</f>
        <v>0</v>
      </c>
      <c r="BG126" s="253">
        <f>IF(N126="zákl. přenesená",J126,0)</f>
        <v>0</v>
      </c>
      <c r="BH126" s="253">
        <f>IF(N126="sníž. přenesená",J126,0)</f>
        <v>0</v>
      </c>
      <c r="BI126" s="253">
        <f>IF(N126="nulová",J126,0)</f>
        <v>0</v>
      </c>
      <c r="BJ126" s="97" t="s">
        <v>77</v>
      </c>
      <c r="BK126" s="253">
        <f>ROUND(I126*H126,2)</f>
        <v>0</v>
      </c>
      <c r="BL126" s="97" t="s">
        <v>167</v>
      </c>
      <c r="BM126" s="97" t="s">
        <v>919</v>
      </c>
    </row>
    <row r="127" spans="2:65" s="258" customFormat="1">
      <c r="B127" s="257"/>
      <c r="D127" s="254" t="s">
        <v>171</v>
      </c>
      <c r="E127" s="259" t="s">
        <v>5</v>
      </c>
      <c r="F127" s="260" t="s">
        <v>257</v>
      </c>
      <c r="H127" s="259" t="s">
        <v>5</v>
      </c>
      <c r="I127" s="9"/>
      <c r="L127" s="257"/>
      <c r="M127" s="261"/>
      <c r="N127" s="262"/>
      <c r="O127" s="262"/>
      <c r="P127" s="262"/>
      <c r="Q127" s="262"/>
      <c r="R127" s="262"/>
      <c r="S127" s="262"/>
      <c r="T127" s="263"/>
      <c r="AT127" s="259" t="s">
        <v>171</v>
      </c>
      <c r="AU127" s="259" t="s">
        <v>81</v>
      </c>
      <c r="AV127" s="258" t="s">
        <v>77</v>
      </c>
      <c r="AW127" s="258" t="s">
        <v>36</v>
      </c>
      <c r="AX127" s="258" t="s">
        <v>73</v>
      </c>
      <c r="AY127" s="259" t="s">
        <v>160</v>
      </c>
    </row>
    <row r="128" spans="2:65" s="258" customFormat="1">
      <c r="B128" s="257"/>
      <c r="D128" s="254" t="s">
        <v>171</v>
      </c>
      <c r="E128" s="259" t="s">
        <v>5</v>
      </c>
      <c r="F128" s="260" t="s">
        <v>258</v>
      </c>
      <c r="H128" s="259" t="s">
        <v>5</v>
      </c>
      <c r="I128" s="9"/>
      <c r="L128" s="257"/>
      <c r="M128" s="261"/>
      <c r="N128" s="262"/>
      <c r="O128" s="262"/>
      <c r="P128" s="262"/>
      <c r="Q128" s="262"/>
      <c r="R128" s="262"/>
      <c r="S128" s="262"/>
      <c r="T128" s="263"/>
      <c r="AT128" s="259" t="s">
        <v>171</v>
      </c>
      <c r="AU128" s="259" t="s">
        <v>81</v>
      </c>
      <c r="AV128" s="258" t="s">
        <v>77</v>
      </c>
      <c r="AW128" s="258" t="s">
        <v>36</v>
      </c>
      <c r="AX128" s="258" t="s">
        <v>73</v>
      </c>
      <c r="AY128" s="259" t="s">
        <v>160</v>
      </c>
    </row>
    <row r="129" spans="2:65" s="258" customFormat="1">
      <c r="B129" s="257"/>
      <c r="D129" s="254" t="s">
        <v>171</v>
      </c>
      <c r="E129" s="259" t="s">
        <v>5</v>
      </c>
      <c r="F129" s="260" t="s">
        <v>606</v>
      </c>
      <c r="H129" s="259" t="s">
        <v>5</v>
      </c>
      <c r="I129" s="9"/>
      <c r="L129" s="257"/>
      <c r="M129" s="261"/>
      <c r="N129" s="262"/>
      <c r="O129" s="262"/>
      <c r="P129" s="262"/>
      <c r="Q129" s="262"/>
      <c r="R129" s="262"/>
      <c r="S129" s="262"/>
      <c r="T129" s="263"/>
      <c r="AT129" s="259" t="s">
        <v>171</v>
      </c>
      <c r="AU129" s="259" t="s">
        <v>81</v>
      </c>
      <c r="AV129" s="258" t="s">
        <v>77</v>
      </c>
      <c r="AW129" s="258" t="s">
        <v>36</v>
      </c>
      <c r="AX129" s="258" t="s">
        <v>73</v>
      </c>
      <c r="AY129" s="259" t="s">
        <v>160</v>
      </c>
    </row>
    <row r="130" spans="2:65" s="265" customFormat="1">
      <c r="B130" s="264"/>
      <c r="D130" s="254" t="s">
        <v>171</v>
      </c>
      <c r="E130" s="266" t="s">
        <v>5</v>
      </c>
      <c r="F130" s="267" t="s">
        <v>920</v>
      </c>
      <c r="H130" s="268">
        <v>2.52</v>
      </c>
      <c r="I130" s="10"/>
      <c r="L130" s="264"/>
      <c r="M130" s="269"/>
      <c r="N130" s="270"/>
      <c r="O130" s="270"/>
      <c r="P130" s="270"/>
      <c r="Q130" s="270"/>
      <c r="R130" s="270"/>
      <c r="S130" s="270"/>
      <c r="T130" s="271"/>
      <c r="AT130" s="266" t="s">
        <v>171</v>
      </c>
      <c r="AU130" s="266" t="s">
        <v>81</v>
      </c>
      <c r="AV130" s="265" t="s">
        <v>81</v>
      </c>
      <c r="AW130" s="265" t="s">
        <v>36</v>
      </c>
      <c r="AX130" s="265" t="s">
        <v>73</v>
      </c>
      <c r="AY130" s="266" t="s">
        <v>160</v>
      </c>
    </row>
    <row r="131" spans="2:65" s="265" customFormat="1">
      <c r="B131" s="264"/>
      <c r="D131" s="254" t="s">
        <v>171</v>
      </c>
      <c r="E131" s="266" t="s">
        <v>5</v>
      </c>
      <c r="F131" s="267" t="s">
        <v>921</v>
      </c>
      <c r="H131" s="268">
        <v>2.25</v>
      </c>
      <c r="I131" s="10"/>
      <c r="L131" s="264"/>
      <c r="M131" s="269"/>
      <c r="N131" s="270"/>
      <c r="O131" s="270"/>
      <c r="P131" s="270"/>
      <c r="Q131" s="270"/>
      <c r="R131" s="270"/>
      <c r="S131" s="270"/>
      <c r="T131" s="271"/>
      <c r="AT131" s="266" t="s">
        <v>171</v>
      </c>
      <c r="AU131" s="266" t="s">
        <v>81</v>
      </c>
      <c r="AV131" s="265" t="s">
        <v>81</v>
      </c>
      <c r="AW131" s="265" t="s">
        <v>36</v>
      </c>
      <c r="AX131" s="265" t="s">
        <v>73</v>
      </c>
      <c r="AY131" s="266" t="s">
        <v>160</v>
      </c>
    </row>
    <row r="132" spans="2:65" s="273" customFormat="1">
      <c r="B132" s="272"/>
      <c r="D132" s="254" t="s">
        <v>171</v>
      </c>
      <c r="E132" s="274" t="s">
        <v>5</v>
      </c>
      <c r="F132" s="275" t="s">
        <v>176</v>
      </c>
      <c r="H132" s="276">
        <v>4.7699999999999996</v>
      </c>
      <c r="I132" s="11"/>
      <c r="L132" s="272"/>
      <c r="M132" s="277"/>
      <c r="N132" s="278"/>
      <c r="O132" s="278"/>
      <c r="P132" s="278"/>
      <c r="Q132" s="278"/>
      <c r="R132" s="278"/>
      <c r="S132" s="278"/>
      <c r="T132" s="279"/>
      <c r="AT132" s="274" t="s">
        <v>171</v>
      </c>
      <c r="AU132" s="274" t="s">
        <v>81</v>
      </c>
      <c r="AV132" s="273" t="s">
        <v>167</v>
      </c>
      <c r="AW132" s="273" t="s">
        <v>36</v>
      </c>
      <c r="AX132" s="273" t="s">
        <v>77</v>
      </c>
      <c r="AY132" s="274" t="s">
        <v>160</v>
      </c>
    </row>
    <row r="133" spans="2:65" s="118" customFormat="1" ht="16.5" customHeight="1">
      <c r="B133" s="113"/>
      <c r="C133" s="243" t="s">
        <v>231</v>
      </c>
      <c r="D133" s="243" t="s">
        <v>162</v>
      </c>
      <c r="E133" s="244" t="s">
        <v>263</v>
      </c>
      <c r="F133" s="245" t="s">
        <v>264</v>
      </c>
      <c r="G133" s="246" t="s">
        <v>210</v>
      </c>
      <c r="H133" s="247">
        <v>12.83</v>
      </c>
      <c r="I133" s="8"/>
      <c r="J133" s="248">
        <f>ROUND(I133*H133,2)</f>
        <v>0</v>
      </c>
      <c r="K133" s="245" t="s">
        <v>5</v>
      </c>
      <c r="L133" s="113"/>
      <c r="M133" s="249" t="s">
        <v>5</v>
      </c>
      <c r="N133" s="250" t="s">
        <v>44</v>
      </c>
      <c r="O133" s="114"/>
      <c r="P133" s="251">
        <f>O133*H133</f>
        <v>0</v>
      </c>
      <c r="Q133" s="251">
        <v>0</v>
      </c>
      <c r="R133" s="251">
        <f>Q133*H133</f>
        <v>0</v>
      </c>
      <c r="S133" s="251">
        <v>0</v>
      </c>
      <c r="T133" s="252">
        <f>S133*H133</f>
        <v>0</v>
      </c>
      <c r="AR133" s="97" t="s">
        <v>167</v>
      </c>
      <c r="AT133" s="97" t="s">
        <v>162</v>
      </c>
      <c r="AU133" s="97" t="s">
        <v>81</v>
      </c>
      <c r="AY133" s="97" t="s">
        <v>160</v>
      </c>
      <c r="BE133" s="253">
        <f>IF(N133="základní",J133,0)</f>
        <v>0</v>
      </c>
      <c r="BF133" s="253">
        <f>IF(N133="snížená",J133,0)</f>
        <v>0</v>
      </c>
      <c r="BG133" s="253">
        <f>IF(N133="zákl. přenesená",J133,0)</f>
        <v>0</v>
      </c>
      <c r="BH133" s="253">
        <f>IF(N133="sníž. přenesená",J133,0)</f>
        <v>0</v>
      </c>
      <c r="BI133" s="253">
        <f>IF(N133="nulová",J133,0)</f>
        <v>0</v>
      </c>
      <c r="BJ133" s="97" t="s">
        <v>77</v>
      </c>
      <c r="BK133" s="253">
        <f>ROUND(I133*H133,2)</f>
        <v>0</v>
      </c>
      <c r="BL133" s="97" t="s">
        <v>167</v>
      </c>
      <c r="BM133" s="97" t="s">
        <v>922</v>
      </c>
    </row>
    <row r="134" spans="2:65" s="258" customFormat="1">
      <c r="B134" s="257"/>
      <c r="D134" s="254" t="s">
        <v>171</v>
      </c>
      <c r="E134" s="259" t="s">
        <v>5</v>
      </c>
      <c r="F134" s="260" t="s">
        <v>266</v>
      </c>
      <c r="H134" s="259" t="s">
        <v>5</v>
      </c>
      <c r="I134" s="9"/>
      <c r="L134" s="257"/>
      <c r="M134" s="261"/>
      <c r="N134" s="262"/>
      <c r="O134" s="262"/>
      <c r="P134" s="262"/>
      <c r="Q134" s="262"/>
      <c r="R134" s="262"/>
      <c r="S134" s="262"/>
      <c r="T134" s="263"/>
      <c r="AT134" s="259" t="s">
        <v>171</v>
      </c>
      <c r="AU134" s="259" t="s">
        <v>81</v>
      </c>
      <c r="AV134" s="258" t="s">
        <v>77</v>
      </c>
      <c r="AW134" s="258" t="s">
        <v>36</v>
      </c>
      <c r="AX134" s="258" t="s">
        <v>73</v>
      </c>
      <c r="AY134" s="259" t="s">
        <v>160</v>
      </c>
    </row>
    <row r="135" spans="2:65" s="258" customFormat="1">
      <c r="B135" s="257"/>
      <c r="D135" s="254" t="s">
        <v>171</v>
      </c>
      <c r="E135" s="259" t="s">
        <v>5</v>
      </c>
      <c r="F135" s="260" t="s">
        <v>267</v>
      </c>
      <c r="H135" s="259" t="s">
        <v>5</v>
      </c>
      <c r="I135" s="9"/>
      <c r="L135" s="257"/>
      <c r="M135" s="261"/>
      <c r="N135" s="262"/>
      <c r="O135" s="262"/>
      <c r="P135" s="262"/>
      <c r="Q135" s="262"/>
      <c r="R135" s="262"/>
      <c r="S135" s="262"/>
      <c r="T135" s="263"/>
      <c r="AT135" s="259" t="s">
        <v>171</v>
      </c>
      <c r="AU135" s="259" t="s">
        <v>81</v>
      </c>
      <c r="AV135" s="258" t="s">
        <v>77</v>
      </c>
      <c r="AW135" s="258" t="s">
        <v>36</v>
      </c>
      <c r="AX135" s="258" t="s">
        <v>73</v>
      </c>
      <c r="AY135" s="259" t="s">
        <v>160</v>
      </c>
    </row>
    <row r="136" spans="2:65" s="265" customFormat="1">
      <c r="B136" s="264"/>
      <c r="D136" s="254" t="s">
        <v>171</v>
      </c>
      <c r="E136" s="266" t="s">
        <v>5</v>
      </c>
      <c r="F136" s="267" t="s">
        <v>923</v>
      </c>
      <c r="H136" s="268">
        <v>14.4</v>
      </c>
      <c r="I136" s="10"/>
      <c r="L136" s="264"/>
      <c r="M136" s="269"/>
      <c r="N136" s="270"/>
      <c r="O136" s="270"/>
      <c r="P136" s="270"/>
      <c r="Q136" s="270"/>
      <c r="R136" s="270"/>
      <c r="S136" s="270"/>
      <c r="T136" s="271"/>
      <c r="AT136" s="266" t="s">
        <v>171</v>
      </c>
      <c r="AU136" s="266" t="s">
        <v>81</v>
      </c>
      <c r="AV136" s="265" t="s">
        <v>81</v>
      </c>
      <c r="AW136" s="265" t="s">
        <v>36</v>
      </c>
      <c r="AX136" s="265" t="s">
        <v>73</v>
      </c>
      <c r="AY136" s="266" t="s">
        <v>160</v>
      </c>
    </row>
    <row r="137" spans="2:65" s="265" customFormat="1">
      <c r="B137" s="264"/>
      <c r="D137" s="254" t="s">
        <v>171</v>
      </c>
      <c r="E137" s="266" t="s">
        <v>5</v>
      </c>
      <c r="F137" s="267" t="s">
        <v>924</v>
      </c>
      <c r="H137" s="268">
        <v>-1.57</v>
      </c>
      <c r="I137" s="10"/>
      <c r="L137" s="264"/>
      <c r="M137" s="269"/>
      <c r="N137" s="270"/>
      <c r="O137" s="270"/>
      <c r="P137" s="270"/>
      <c r="Q137" s="270"/>
      <c r="R137" s="270"/>
      <c r="S137" s="270"/>
      <c r="T137" s="271"/>
      <c r="AT137" s="266" t="s">
        <v>171</v>
      </c>
      <c r="AU137" s="266" t="s">
        <v>81</v>
      </c>
      <c r="AV137" s="265" t="s">
        <v>81</v>
      </c>
      <c r="AW137" s="265" t="s">
        <v>36</v>
      </c>
      <c r="AX137" s="265" t="s">
        <v>73</v>
      </c>
      <c r="AY137" s="266" t="s">
        <v>160</v>
      </c>
    </row>
    <row r="138" spans="2:65" s="273" customFormat="1">
      <c r="B138" s="272"/>
      <c r="D138" s="254" t="s">
        <v>171</v>
      </c>
      <c r="E138" s="274" t="s">
        <v>5</v>
      </c>
      <c r="F138" s="275" t="s">
        <v>176</v>
      </c>
      <c r="H138" s="276">
        <v>12.83</v>
      </c>
      <c r="I138" s="11"/>
      <c r="L138" s="272"/>
      <c r="M138" s="277"/>
      <c r="N138" s="278"/>
      <c r="O138" s="278"/>
      <c r="P138" s="278"/>
      <c r="Q138" s="278"/>
      <c r="R138" s="278"/>
      <c r="S138" s="278"/>
      <c r="T138" s="279"/>
      <c r="AT138" s="274" t="s">
        <v>171</v>
      </c>
      <c r="AU138" s="274" t="s">
        <v>81</v>
      </c>
      <c r="AV138" s="273" t="s">
        <v>167</v>
      </c>
      <c r="AW138" s="273" t="s">
        <v>36</v>
      </c>
      <c r="AX138" s="273" t="s">
        <v>77</v>
      </c>
      <c r="AY138" s="274" t="s">
        <v>160</v>
      </c>
    </row>
    <row r="139" spans="2:65" s="118" customFormat="1" ht="25.5" customHeight="1">
      <c r="B139" s="113"/>
      <c r="C139" s="243" t="s">
        <v>237</v>
      </c>
      <c r="D139" s="243" t="s">
        <v>162</v>
      </c>
      <c r="E139" s="244" t="s">
        <v>271</v>
      </c>
      <c r="F139" s="245" t="s">
        <v>272</v>
      </c>
      <c r="G139" s="246" t="s">
        <v>210</v>
      </c>
      <c r="H139" s="247">
        <v>15.75</v>
      </c>
      <c r="I139" s="8"/>
      <c r="J139" s="248">
        <f>ROUND(I139*H139,2)</f>
        <v>0</v>
      </c>
      <c r="K139" s="245" t="s">
        <v>166</v>
      </c>
      <c r="L139" s="113"/>
      <c r="M139" s="249" t="s">
        <v>5</v>
      </c>
      <c r="N139" s="250" t="s">
        <v>44</v>
      </c>
      <c r="O139" s="114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AR139" s="97" t="s">
        <v>167</v>
      </c>
      <c r="AT139" s="97" t="s">
        <v>162</v>
      </c>
      <c r="AU139" s="97" t="s">
        <v>81</v>
      </c>
      <c r="AY139" s="97" t="s">
        <v>160</v>
      </c>
      <c r="BE139" s="253">
        <f>IF(N139="základní",J139,0)</f>
        <v>0</v>
      </c>
      <c r="BF139" s="253">
        <f>IF(N139="snížená",J139,0)</f>
        <v>0</v>
      </c>
      <c r="BG139" s="253">
        <f>IF(N139="zákl. přenesená",J139,0)</f>
        <v>0</v>
      </c>
      <c r="BH139" s="253">
        <f>IF(N139="sníž. přenesená",J139,0)</f>
        <v>0</v>
      </c>
      <c r="BI139" s="253">
        <f>IF(N139="nulová",J139,0)</f>
        <v>0</v>
      </c>
      <c r="BJ139" s="97" t="s">
        <v>77</v>
      </c>
      <c r="BK139" s="253">
        <f>ROUND(I139*H139,2)</f>
        <v>0</v>
      </c>
      <c r="BL139" s="97" t="s">
        <v>167</v>
      </c>
      <c r="BM139" s="97" t="s">
        <v>925</v>
      </c>
    </row>
    <row r="140" spans="2:65" s="258" customFormat="1">
      <c r="B140" s="257"/>
      <c r="D140" s="254" t="s">
        <v>171</v>
      </c>
      <c r="E140" s="259" t="s">
        <v>5</v>
      </c>
      <c r="F140" s="260" t="s">
        <v>324</v>
      </c>
      <c r="H140" s="259" t="s">
        <v>5</v>
      </c>
      <c r="I140" s="9"/>
      <c r="L140" s="257"/>
      <c r="M140" s="261"/>
      <c r="N140" s="262"/>
      <c r="O140" s="262"/>
      <c r="P140" s="262"/>
      <c r="Q140" s="262"/>
      <c r="R140" s="262"/>
      <c r="S140" s="262"/>
      <c r="T140" s="263"/>
      <c r="AT140" s="259" t="s">
        <v>171</v>
      </c>
      <c r="AU140" s="259" t="s">
        <v>81</v>
      </c>
      <c r="AV140" s="258" t="s">
        <v>77</v>
      </c>
      <c r="AW140" s="258" t="s">
        <v>36</v>
      </c>
      <c r="AX140" s="258" t="s">
        <v>73</v>
      </c>
      <c r="AY140" s="259" t="s">
        <v>160</v>
      </c>
    </row>
    <row r="141" spans="2:65" s="258" customFormat="1">
      <c r="B141" s="257"/>
      <c r="D141" s="254" t="s">
        <v>171</v>
      </c>
      <c r="E141" s="259" t="s">
        <v>5</v>
      </c>
      <c r="F141" s="260" t="s">
        <v>222</v>
      </c>
      <c r="H141" s="259" t="s">
        <v>5</v>
      </c>
      <c r="I141" s="9"/>
      <c r="L141" s="257"/>
      <c r="M141" s="261"/>
      <c r="N141" s="262"/>
      <c r="O141" s="262"/>
      <c r="P141" s="262"/>
      <c r="Q141" s="262"/>
      <c r="R141" s="262"/>
      <c r="S141" s="262"/>
      <c r="T141" s="263"/>
      <c r="AT141" s="259" t="s">
        <v>171</v>
      </c>
      <c r="AU141" s="259" t="s">
        <v>81</v>
      </c>
      <c r="AV141" s="258" t="s">
        <v>77</v>
      </c>
      <c r="AW141" s="258" t="s">
        <v>36</v>
      </c>
      <c r="AX141" s="258" t="s">
        <v>73</v>
      </c>
      <c r="AY141" s="259" t="s">
        <v>160</v>
      </c>
    </row>
    <row r="142" spans="2:65" s="258" customFormat="1">
      <c r="B142" s="257"/>
      <c r="D142" s="254" t="s">
        <v>171</v>
      </c>
      <c r="E142" s="259" t="s">
        <v>5</v>
      </c>
      <c r="F142" s="260" t="s">
        <v>614</v>
      </c>
      <c r="H142" s="259" t="s">
        <v>5</v>
      </c>
      <c r="I142" s="9"/>
      <c r="L142" s="257"/>
      <c r="M142" s="261"/>
      <c r="N142" s="262"/>
      <c r="O142" s="262"/>
      <c r="P142" s="262"/>
      <c r="Q142" s="262"/>
      <c r="R142" s="262"/>
      <c r="S142" s="262"/>
      <c r="T142" s="263"/>
      <c r="AT142" s="259" t="s">
        <v>171</v>
      </c>
      <c r="AU142" s="259" t="s">
        <v>81</v>
      </c>
      <c r="AV142" s="258" t="s">
        <v>77</v>
      </c>
      <c r="AW142" s="258" t="s">
        <v>36</v>
      </c>
      <c r="AX142" s="258" t="s">
        <v>73</v>
      </c>
      <c r="AY142" s="259" t="s">
        <v>160</v>
      </c>
    </row>
    <row r="143" spans="2:65" s="265" customFormat="1">
      <c r="B143" s="264"/>
      <c r="D143" s="254" t="s">
        <v>171</v>
      </c>
      <c r="E143" s="266" t="s">
        <v>5</v>
      </c>
      <c r="F143" s="267" t="s">
        <v>926</v>
      </c>
      <c r="H143" s="268">
        <v>3.6</v>
      </c>
      <c r="I143" s="10"/>
      <c r="L143" s="264"/>
      <c r="M143" s="269"/>
      <c r="N143" s="270"/>
      <c r="O143" s="270"/>
      <c r="P143" s="270"/>
      <c r="Q143" s="270"/>
      <c r="R143" s="270"/>
      <c r="S143" s="270"/>
      <c r="T143" s="271"/>
      <c r="AT143" s="266" t="s">
        <v>171</v>
      </c>
      <c r="AU143" s="266" t="s">
        <v>81</v>
      </c>
      <c r="AV143" s="265" t="s">
        <v>81</v>
      </c>
      <c r="AW143" s="265" t="s">
        <v>36</v>
      </c>
      <c r="AX143" s="265" t="s">
        <v>73</v>
      </c>
      <c r="AY143" s="266" t="s">
        <v>160</v>
      </c>
    </row>
    <row r="144" spans="2:65" s="265" customFormat="1">
      <c r="B144" s="264"/>
      <c r="D144" s="254" t="s">
        <v>171</v>
      </c>
      <c r="E144" s="266" t="s">
        <v>5</v>
      </c>
      <c r="F144" s="267" t="s">
        <v>927</v>
      </c>
      <c r="H144" s="268">
        <v>-0.45</v>
      </c>
      <c r="I144" s="10"/>
      <c r="L144" s="264"/>
      <c r="M144" s="269"/>
      <c r="N144" s="270"/>
      <c r="O144" s="270"/>
      <c r="P144" s="270"/>
      <c r="Q144" s="270"/>
      <c r="R144" s="270"/>
      <c r="S144" s="270"/>
      <c r="T144" s="271"/>
      <c r="AT144" s="266" t="s">
        <v>171</v>
      </c>
      <c r="AU144" s="266" t="s">
        <v>81</v>
      </c>
      <c r="AV144" s="265" t="s">
        <v>81</v>
      </c>
      <c r="AW144" s="265" t="s">
        <v>36</v>
      </c>
      <c r="AX144" s="265" t="s">
        <v>73</v>
      </c>
      <c r="AY144" s="266" t="s">
        <v>160</v>
      </c>
    </row>
    <row r="145" spans="2:65" s="294" customFormat="1">
      <c r="B145" s="293"/>
      <c r="D145" s="254" t="s">
        <v>171</v>
      </c>
      <c r="E145" s="295" t="s">
        <v>5</v>
      </c>
      <c r="F145" s="296" t="s">
        <v>619</v>
      </c>
      <c r="H145" s="297">
        <v>3.15</v>
      </c>
      <c r="I145" s="13"/>
      <c r="L145" s="293"/>
      <c r="M145" s="298"/>
      <c r="N145" s="299"/>
      <c r="O145" s="299"/>
      <c r="P145" s="299"/>
      <c r="Q145" s="299"/>
      <c r="R145" s="299"/>
      <c r="S145" s="299"/>
      <c r="T145" s="300"/>
      <c r="AT145" s="295" t="s">
        <v>171</v>
      </c>
      <c r="AU145" s="295" t="s">
        <v>81</v>
      </c>
      <c r="AV145" s="294" t="s">
        <v>184</v>
      </c>
      <c r="AW145" s="294" t="s">
        <v>36</v>
      </c>
      <c r="AX145" s="294" t="s">
        <v>73</v>
      </c>
      <c r="AY145" s="295" t="s">
        <v>160</v>
      </c>
    </row>
    <row r="146" spans="2:65" s="258" customFormat="1">
      <c r="B146" s="257"/>
      <c r="D146" s="254" t="s">
        <v>171</v>
      </c>
      <c r="E146" s="259" t="s">
        <v>5</v>
      </c>
      <c r="F146" s="260" t="s">
        <v>620</v>
      </c>
      <c r="H146" s="259" t="s">
        <v>5</v>
      </c>
      <c r="I146" s="9"/>
      <c r="L146" s="257"/>
      <c r="M146" s="261"/>
      <c r="N146" s="262"/>
      <c r="O146" s="262"/>
      <c r="P146" s="262"/>
      <c r="Q146" s="262"/>
      <c r="R146" s="262"/>
      <c r="S146" s="262"/>
      <c r="T146" s="263"/>
      <c r="AT146" s="259" t="s">
        <v>171</v>
      </c>
      <c r="AU146" s="259" t="s">
        <v>81</v>
      </c>
      <c r="AV146" s="258" t="s">
        <v>77</v>
      </c>
      <c r="AW146" s="258" t="s">
        <v>36</v>
      </c>
      <c r="AX146" s="258" t="s">
        <v>73</v>
      </c>
      <c r="AY146" s="259" t="s">
        <v>160</v>
      </c>
    </row>
    <row r="147" spans="2:65" s="265" customFormat="1">
      <c r="B147" s="264"/>
      <c r="D147" s="254" t="s">
        <v>171</v>
      </c>
      <c r="E147" s="266" t="s">
        <v>5</v>
      </c>
      <c r="F147" s="267" t="s">
        <v>928</v>
      </c>
      <c r="H147" s="268">
        <v>14.4</v>
      </c>
      <c r="I147" s="10"/>
      <c r="L147" s="264"/>
      <c r="M147" s="269"/>
      <c r="N147" s="270"/>
      <c r="O147" s="270"/>
      <c r="P147" s="270"/>
      <c r="Q147" s="270"/>
      <c r="R147" s="270"/>
      <c r="S147" s="270"/>
      <c r="T147" s="271"/>
      <c r="AT147" s="266" t="s">
        <v>171</v>
      </c>
      <c r="AU147" s="266" t="s">
        <v>81</v>
      </c>
      <c r="AV147" s="265" t="s">
        <v>81</v>
      </c>
      <c r="AW147" s="265" t="s">
        <v>36</v>
      </c>
      <c r="AX147" s="265" t="s">
        <v>73</v>
      </c>
      <c r="AY147" s="266" t="s">
        <v>160</v>
      </c>
    </row>
    <row r="148" spans="2:65" s="265" customFormat="1">
      <c r="B148" s="264"/>
      <c r="D148" s="254" t="s">
        <v>171</v>
      </c>
      <c r="E148" s="266" t="s">
        <v>5</v>
      </c>
      <c r="F148" s="267" t="s">
        <v>929</v>
      </c>
      <c r="H148" s="268">
        <v>-1.8</v>
      </c>
      <c r="I148" s="10"/>
      <c r="L148" s="264"/>
      <c r="M148" s="269"/>
      <c r="N148" s="270"/>
      <c r="O148" s="270"/>
      <c r="P148" s="270"/>
      <c r="Q148" s="270"/>
      <c r="R148" s="270"/>
      <c r="S148" s="270"/>
      <c r="T148" s="271"/>
      <c r="AT148" s="266" t="s">
        <v>171</v>
      </c>
      <c r="AU148" s="266" t="s">
        <v>81</v>
      </c>
      <c r="AV148" s="265" t="s">
        <v>81</v>
      </c>
      <c r="AW148" s="265" t="s">
        <v>36</v>
      </c>
      <c r="AX148" s="265" t="s">
        <v>73</v>
      </c>
      <c r="AY148" s="266" t="s">
        <v>160</v>
      </c>
    </row>
    <row r="149" spans="2:65" s="294" customFormat="1">
      <c r="B149" s="293"/>
      <c r="D149" s="254" t="s">
        <v>171</v>
      </c>
      <c r="E149" s="295" t="s">
        <v>5</v>
      </c>
      <c r="F149" s="296" t="s">
        <v>619</v>
      </c>
      <c r="H149" s="297">
        <v>12.6</v>
      </c>
      <c r="I149" s="13"/>
      <c r="L149" s="293"/>
      <c r="M149" s="298"/>
      <c r="N149" s="299"/>
      <c r="O149" s="299"/>
      <c r="P149" s="299"/>
      <c r="Q149" s="299"/>
      <c r="R149" s="299"/>
      <c r="S149" s="299"/>
      <c r="T149" s="300"/>
      <c r="AT149" s="295" t="s">
        <v>171</v>
      </c>
      <c r="AU149" s="295" t="s">
        <v>81</v>
      </c>
      <c r="AV149" s="294" t="s">
        <v>184</v>
      </c>
      <c r="AW149" s="294" t="s">
        <v>36</v>
      </c>
      <c r="AX149" s="294" t="s">
        <v>73</v>
      </c>
      <c r="AY149" s="295" t="s">
        <v>160</v>
      </c>
    </row>
    <row r="150" spans="2:65" s="273" customFormat="1">
      <c r="B150" s="272"/>
      <c r="D150" s="254" t="s">
        <v>171</v>
      </c>
      <c r="E150" s="274" t="s">
        <v>5</v>
      </c>
      <c r="F150" s="275" t="s">
        <v>176</v>
      </c>
      <c r="H150" s="276">
        <v>15.75</v>
      </c>
      <c r="I150" s="11"/>
      <c r="L150" s="272"/>
      <c r="M150" s="277"/>
      <c r="N150" s="278"/>
      <c r="O150" s="278"/>
      <c r="P150" s="278"/>
      <c r="Q150" s="278"/>
      <c r="R150" s="278"/>
      <c r="S150" s="278"/>
      <c r="T150" s="279"/>
      <c r="AT150" s="274" t="s">
        <v>171</v>
      </c>
      <c r="AU150" s="274" t="s">
        <v>81</v>
      </c>
      <c r="AV150" s="273" t="s">
        <v>167</v>
      </c>
      <c r="AW150" s="273" t="s">
        <v>36</v>
      </c>
      <c r="AX150" s="273" t="s">
        <v>77</v>
      </c>
      <c r="AY150" s="274" t="s">
        <v>160</v>
      </c>
    </row>
    <row r="151" spans="2:65" s="118" customFormat="1" ht="25.5" customHeight="1">
      <c r="B151" s="113"/>
      <c r="C151" s="280" t="s">
        <v>242</v>
      </c>
      <c r="D151" s="280" t="s">
        <v>277</v>
      </c>
      <c r="E151" s="281" t="s">
        <v>278</v>
      </c>
      <c r="F151" s="282" t="s">
        <v>279</v>
      </c>
      <c r="G151" s="283" t="s">
        <v>280</v>
      </c>
      <c r="H151" s="284">
        <v>25.2</v>
      </c>
      <c r="I151" s="12"/>
      <c r="J151" s="285">
        <f>ROUND(I151*H151,2)</f>
        <v>0</v>
      </c>
      <c r="K151" s="282" t="s">
        <v>5</v>
      </c>
      <c r="L151" s="286"/>
      <c r="M151" s="287" t="s">
        <v>5</v>
      </c>
      <c r="N151" s="288" t="s">
        <v>44</v>
      </c>
      <c r="O151" s="114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AR151" s="97" t="s">
        <v>213</v>
      </c>
      <c r="AT151" s="97" t="s">
        <v>277</v>
      </c>
      <c r="AU151" s="97" t="s">
        <v>81</v>
      </c>
      <c r="AY151" s="97" t="s">
        <v>160</v>
      </c>
      <c r="BE151" s="253">
        <f>IF(N151="základní",J151,0)</f>
        <v>0</v>
      </c>
      <c r="BF151" s="253">
        <f>IF(N151="snížená",J151,0)</f>
        <v>0</v>
      </c>
      <c r="BG151" s="253">
        <f>IF(N151="zákl. přenesená",J151,0)</f>
        <v>0</v>
      </c>
      <c r="BH151" s="253">
        <f>IF(N151="sníž. přenesená",J151,0)</f>
        <v>0</v>
      </c>
      <c r="BI151" s="253">
        <f>IF(N151="nulová",J151,0)</f>
        <v>0</v>
      </c>
      <c r="BJ151" s="97" t="s">
        <v>77</v>
      </c>
      <c r="BK151" s="253">
        <f>ROUND(I151*H151,2)</f>
        <v>0</v>
      </c>
      <c r="BL151" s="97" t="s">
        <v>167</v>
      </c>
      <c r="BM151" s="97" t="s">
        <v>930</v>
      </c>
    </row>
    <row r="152" spans="2:65" s="118" customFormat="1" ht="27">
      <c r="B152" s="113"/>
      <c r="D152" s="254" t="s">
        <v>169</v>
      </c>
      <c r="F152" s="255" t="s">
        <v>282</v>
      </c>
      <c r="I152" s="6"/>
      <c r="L152" s="113"/>
      <c r="M152" s="256"/>
      <c r="N152" s="114"/>
      <c r="O152" s="114"/>
      <c r="P152" s="114"/>
      <c r="Q152" s="114"/>
      <c r="R152" s="114"/>
      <c r="S152" s="114"/>
      <c r="T152" s="144"/>
      <c r="AT152" s="97" t="s">
        <v>169</v>
      </c>
      <c r="AU152" s="97" t="s">
        <v>81</v>
      </c>
    </row>
    <row r="153" spans="2:65" s="265" customFormat="1">
      <c r="B153" s="264"/>
      <c r="D153" s="254" t="s">
        <v>171</v>
      </c>
      <c r="E153" s="266" t="s">
        <v>5</v>
      </c>
      <c r="F153" s="267" t="s">
        <v>931</v>
      </c>
      <c r="H153" s="268">
        <v>25.2</v>
      </c>
      <c r="I153" s="10"/>
      <c r="L153" s="264"/>
      <c r="M153" s="269"/>
      <c r="N153" s="270"/>
      <c r="O153" s="270"/>
      <c r="P153" s="270"/>
      <c r="Q153" s="270"/>
      <c r="R153" s="270"/>
      <c r="S153" s="270"/>
      <c r="T153" s="271"/>
      <c r="AT153" s="266" t="s">
        <v>171</v>
      </c>
      <c r="AU153" s="266" t="s">
        <v>81</v>
      </c>
      <c r="AV153" s="265" t="s">
        <v>81</v>
      </c>
      <c r="AW153" s="265" t="s">
        <v>36</v>
      </c>
      <c r="AX153" s="265" t="s">
        <v>77</v>
      </c>
      <c r="AY153" s="266" t="s">
        <v>160</v>
      </c>
    </row>
    <row r="154" spans="2:65" s="118" customFormat="1" ht="38.25" customHeight="1">
      <c r="B154" s="113"/>
      <c r="C154" s="243" t="s">
        <v>247</v>
      </c>
      <c r="D154" s="243" t="s">
        <v>162</v>
      </c>
      <c r="E154" s="244" t="s">
        <v>285</v>
      </c>
      <c r="F154" s="245" t="s">
        <v>286</v>
      </c>
      <c r="G154" s="246" t="s">
        <v>210</v>
      </c>
      <c r="H154" s="247">
        <v>3.15</v>
      </c>
      <c r="I154" s="8"/>
      <c r="J154" s="248">
        <f>ROUND(I154*H154,2)</f>
        <v>0</v>
      </c>
      <c r="K154" s="245" t="s">
        <v>5</v>
      </c>
      <c r="L154" s="113"/>
      <c r="M154" s="249" t="s">
        <v>5</v>
      </c>
      <c r="N154" s="250" t="s">
        <v>44</v>
      </c>
      <c r="O154" s="114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AR154" s="97" t="s">
        <v>167</v>
      </c>
      <c r="AT154" s="97" t="s">
        <v>162</v>
      </c>
      <c r="AU154" s="97" t="s">
        <v>81</v>
      </c>
      <c r="AY154" s="97" t="s">
        <v>160</v>
      </c>
      <c r="BE154" s="253">
        <f>IF(N154="základní",J154,0)</f>
        <v>0</v>
      </c>
      <c r="BF154" s="253">
        <f>IF(N154="snížená",J154,0)</f>
        <v>0</v>
      </c>
      <c r="BG154" s="253">
        <f>IF(N154="zákl. přenesená",J154,0)</f>
        <v>0</v>
      </c>
      <c r="BH154" s="253">
        <f>IF(N154="sníž. přenesená",J154,0)</f>
        <v>0</v>
      </c>
      <c r="BI154" s="253">
        <f>IF(N154="nulová",J154,0)</f>
        <v>0</v>
      </c>
      <c r="BJ154" s="97" t="s">
        <v>77</v>
      </c>
      <c r="BK154" s="253">
        <f>ROUND(I154*H154,2)</f>
        <v>0</v>
      </c>
      <c r="BL154" s="97" t="s">
        <v>167</v>
      </c>
      <c r="BM154" s="97" t="s">
        <v>932</v>
      </c>
    </row>
    <row r="155" spans="2:65" s="118" customFormat="1" ht="38.25" customHeight="1">
      <c r="B155" s="113"/>
      <c r="C155" s="243" t="s">
        <v>11</v>
      </c>
      <c r="D155" s="243" t="s">
        <v>162</v>
      </c>
      <c r="E155" s="244" t="s">
        <v>289</v>
      </c>
      <c r="F155" s="245" t="s">
        <v>290</v>
      </c>
      <c r="G155" s="246" t="s">
        <v>210</v>
      </c>
      <c r="H155" s="247">
        <v>1.125</v>
      </c>
      <c r="I155" s="8"/>
      <c r="J155" s="248">
        <f>ROUND(I155*H155,2)</f>
        <v>0</v>
      </c>
      <c r="K155" s="245" t="s">
        <v>166</v>
      </c>
      <c r="L155" s="113"/>
      <c r="M155" s="249" t="s">
        <v>5</v>
      </c>
      <c r="N155" s="250" t="s">
        <v>44</v>
      </c>
      <c r="O155" s="114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AR155" s="97" t="s">
        <v>167</v>
      </c>
      <c r="AT155" s="97" t="s">
        <v>162</v>
      </c>
      <c r="AU155" s="97" t="s">
        <v>81</v>
      </c>
      <c r="AY155" s="97" t="s">
        <v>160</v>
      </c>
      <c r="BE155" s="253">
        <f>IF(N155="základní",J155,0)</f>
        <v>0</v>
      </c>
      <c r="BF155" s="253">
        <f>IF(N155="snížená",J155,0)</f>
        <v>0</v>
      </c>
      <c r="BG155" s="253">
        <f>IF(N155="zákl. přenesená",J155,0)</f>
        <v>0</v>
      </c>
      <c r="BH155" s="253">
        <f>IF(N155="sníž. přenesená",J155,0)</f>
        <v>0</v>
      </c>
      <c r="BI155" s="253">
        <f>IF(N155="nulová",J155,0)</f>
        <v>0</v>
      </c>
      <c r="BJ155" s="97" t="s">
        <v>77</v>
      </c>
      <c r="BK155" s="253">
        <f>ROUND(I155*H155,2)</f>
        <v>0</v>
      </c>
      <c r="BL155" s="97" t="s">
        <v>167</v>
      </c>
      <c r="BM155" s="97" t="s">
        <v>933</v>
      </c>
    </row>
    <row r="156" spans="2:65" s="258" customFormat="1">
      <c r="B156" s="257"/>
      <c r="D156" s="254" t="s">
        <v>171</v>
      </c>
      <c r="E156" s="259" t="s">
        <v>5</v>
      </c>
      <c r="F156" s="260" t="s">
        <v>324</v>
      </c>
      <c r="H156" s="259" t="s">
        <v>5</v>
      </c>
      <c r="I156" s="9"/>
      <c r="L156" s="257"/>
      <c r="M156" s="261"/>
      <c r="N156" s="262"/>
      <c r="O156" s="262"/>
      <c r="P156" s="262"/>
      <c r="Q156" s="262"/>
      <c r="R156" s="262"/>
      <c r="S156" s="262"/>
      <c r="T156" s="263"/>
      <c r="AT156" s="259" t="s">
        <v>171</v>
      </c>
      <c r="AU156" s="259" t="s">
        <v>81</v>
      </c>
      <c r="AV156" s="258" t="s">
        <v>77</v>
      </c>
      <c r="AW156" s="258" t="s">
        <v>36</v>
      </c>
      <c r="AX156" s="258" t="s">
        <v>73</v>
      </c>
      <c r="AY156" s="259" t="s">
        <v>160</v>
      </c>
    </row>
    <row r="157" spans="2:65" s="265" customFormat="1">
      <c r="B157" s="264"/>
      <c r="D157" s="254" t="s">
        <v>171</v>
      </c>
      <c r="E157" s="266" t="s">
        <v>5</v>
      </c>
      <c r="F157" s="267" t="s">
        <v>934</v>
      </c>
      <c r="H157" s="268">
        <v>1.125</v>
      </c>
      <c r="I157" s="10"/>
      <c r="L157" s="264"/>
      <c r="M157" s="269"/>
      <c r="N157" s="270"/>
      <c r="O157" s="270"/>
      <c r="P157" s="270"/>
      <c r="Q157" s="270"/>
      <c r="R157" s="270"/>
      <c r="S157" s="270"/>
      <c r="T157" s="271"/>
      <c r="AT157" s="266" t="s">
        <v>171</v>
      </c>
      <c r="AU157" s="266" t="s">
        <v>81</v>
      </c>
      <c r="AV157" s="265" t="s">
        <v>81</v>
      </c>
      <c r="AW157" s="265" t="s">
        <v>36</v>
      </c>
      <c r="AX157" s="265" t="s">
        <v>77</v>
      </c>
      <c r="AY157" s="266" t="s">
        <v>160</v>
      </c>
    </row>
    <row r="158" spans="2:65" s="118" customFormat="1" ht="16.5" customHeight="1">
      <c r="B158" s="113"/>
      <c r="C158" s="280" t="s">
        <v>262</v>
      </c>
      <c r="D158" s="280" t="s">
        <v>277</v>
      </c>
      <c r="E158" s="281" t="s">
        <v>294</v>
      </c>
      <c r="F158" s="282" t="s">
        <v>295</v>
      </c>
      <c r="G158" s="283" t="s">
        <v>280</v>
      </c>
      <c r="H158" s="284">
        <v>2.25</v>
      </c>
      <c r="I158" s="12"/>
      <c r="J158" s="285">
        <f>ROUND(I158*H158,2)</f>
        <v>0</v>
      </c>
      <c r="K158" s="282" t="s">
        <v>188</v>
      </c>
      <c r="L158" s="286"/>
      <c r="M158" s="287" t="s">
        <v>5</v>
      </c>
      <c r="N158" s="288" t="s">
        <v>44</v>
      </c>
      <c r="O158" s="114"/>
      <c r="P158" s="251">
        <f>O158*H158</f>
        <v>0</v>
      </c>
      <c r="Q158" s="251">
        <v>0</v>
      </c>
      <c r="R158" s="251">
        <f>Q158*H158</f>
        <v>0</v>
      </c>
      <c r="S158" s="251">
        <v>0</v>
      </c>
      <c r="T158" s="252">
        <f>S158*H158</f>
        <v>0</v>
      </c>
      <c r="AR158" s="97" t="s">
        <v>213</v>
      </c>
      <c r="AT158" s="97" t="s">
        <v>277</v>
      </c>
      <c r="AU158" s="97" t="s">
        <v>81</v>
      </c>
      <c r="AY158" s="97" t="s">
        <v>160</v>
      </c>
      <c r="BE158" s="253">
        <f>IF(N158="základní",J158,0)</f>
        <v>0</v>
      </c>
      <c r="BF158" s="253">
        <f>IF(N158="snížená",J158,0)</f>
        <v>0</v>
      </c>
      <c r="BG158" s="253">
        <f>IF(N158="zákl. přenesená",J158,0)</f>
        <v>0</v>
      </c>
      <c r="BH158" s="253">
        <f>IF(N158="sníž. přenesená",J158,0)</f>
        <v>0</v>
      </c>
      <c r="BI158" s="253">
        <f>IF(N158="nulová",J158,0)</f>
        <v>0</v>
      </c>
      <c r="BJ158" s="97" t="s">
        <v>77</v>
      </c>
      <c r="BK158" s="253">
        <f>ROUND(I158*H158,2)</f>
        <v>0</v>
      </c>
      <c r="BL158" s="97" t="s">
        <v>167</v>
      </c>
      <c r="BM158" s="97" t="s">
        <v>935</v>
      </c>
    </row>
    <row r="159" spans="2:65" s="118" customFormat="1" ht="27">
      <c r="B159" s="113"/>
      <c r="D159" s="254" t="s">
        <v>169</v>
      </c>
      <c r="F159" s="255" t="s">
        <v>282</v>
      </c>
      <c r="I159" s="6"/>
      <c r="L159" s="113"/>
      <c r="M159" s="256"/>
      <c r="N159" s="114"/>
      <c r="O159" s="114"/>
      <c r="P159" s="114"/>
      <c r="Q159" s="114"/>
      <c r="R159" s="114"/>
      <c r="S159" s="114"/>
      <c r="T159" s="144"/>
      <c r="AT159" s="97" t="s">
        <v>169</v>
      </c>
      <c r="AU159" s="97" t="s">
        <v>81</v>
      </c>
    </row>
    <row r="160" spans="2:65" s="265" customFormat="1">
      <c r="B160" s="264"/>
      <c r="D160" s="254" t="s">
        <v>171</v>
      </c>
      <c r="F160" s="267" t="s">
        <v>936</v>
      </c>
      <c r="H160" s="268">
        <v>2.25</v>
      </c>
      <c r="I160" s="10"/>
      <c r="L160" s="264"/>
      <c r="M160" s="269"/>
      <c r="N160" s="270"/>
      <c r="O160" s="270"/>
      <c r="P160" s="270"/>
      <c r="Q160" s="270"/>
      <c r="R160" s="270"/>
      <c r="S160" s="270"/>
      <c r="T160" s="271"/>
      <c r="AT160" s="266" t="s">
        <v>171</v>
      </c>
      <c r="AU160" s="266" t="s">
        <v>81</v>
      </c>
      <c r="AV160" s="265" t="s">
        <v>81</v>
      </c>
      <c r="AW160" s="265" t="s">
        <v>6</v>
      </c>
      <c r="AX160" s="265" t="s">
        <v>77</v>
      </c>
      <c r="AY160" s="266" t="s">
        <v>160</v>
      </c>
    </row>
    <row r="161" spans="2:65" s="231" customFormat="1" ht="29.85" customHeight="1">
      <c r="B161" s="230"/>
      <c r="D161" s="232" t="s">
        <v>72</v>
      </c>
      <c r="E161" s="241" t="s">
        <v>81</v>
      </c>
      <c r="F161" s="241" t="s">
        <v>319</v>
      </c>
      <c r="I161" s="7"/>
      <c r="J161" s="242">
        <f>BK161</f>
        <v>0</v>
      </c>
      <c r="L161" s="230"/>
      <c r="M161" s="235"/>
      <c r="N161" s="236"/>
      <c r="O161" s="236"/>
      <c r="P161" s="237">
        <f>SUM(P162:P163)</f>
        <v>0</v>
      </c>
      <c r="Q161" s="236"/>
      <c r="R161" s="237">
        <f>SUM(R162:R163)</f>
        <v>0</v>
      </c>
      <c r="S161" s="236"/>
      <c r="T161" s="238">
        <f>SUM(T162:T163)</f>
        <v>0</v>
      </c>
      <c r="AR161" s="232" t="s">
        <v>77</v>
      </c>
      <c r="AT161" s="239" t="s">
        <v>72</v>
      </c>
      <c r="AU161" s="239" t="s">
        <v>77</v>
      </c>
      <c r="AY161" s="232" t="s">
        <v>160</v>
      </c>
      <c r="BK161" s="240">
        <f>SUM(BK162:BK163)</f>
        <v>0</v>
      </c>
    </row>
    <row r="162" spans="2:65" s="118" customFormat="1" ht="25.5" customHeight="1">
      <c r="B162" s="113"/>
      <c r="C162" s="243" t="s">
        <v>270</v>
      </c>
      <c r="D162" s="243" t="s">
        <v>162</v>
      </c>
      <c r="E162" s="244" t="s">
        <v>321</v>
      </c>
      <c r="F162" s="245" t="s">
        <v>322</v>
      </c>
      <c r="G162" s="246" t="s">
        <v>210</v>
      </c>
      <c r="H162" s="247">
        <v>1.125</v>
      </c>
      <c r="I162" s="8"/>
      <c r="J162" s="248">
        <f>ROUND(I162*H162,2)</f>
        <v>0</v>
      </c>
      <c r="K162" s="245" t="s">
        <v>166</v>
      </c>
      <c r="L162" s="113"/>
      <c r="M162" s="249" t="s">
        <v>5</v>
      </c>
      <c r="N162" s="250" t="s">
        <v>44</v>
      </c>
      <c r="O162" s="114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AR162" s="97" t="s">
        <v>167</v>
      </c>
      <c r="AT162" s="97" t="s">
        <v>162</v>
      </c>
      <c r="AU162" s="97" t="s">
        <v>81</v>
      </c>
      <c r="AY162" s="97" t="s">
        <v>160</v>
      </c>
      <c r="BE162" s="253">
        <f>IF(N162="základní",J162,0)</f>
        <v>0</v>
      </c>
      <c r="BF162" s="253">
        <f>IF(N162="snížená",J162,0)</f>
        <v>0</v>
      </c>
      <c r="BG162" s="253">
        <f>IF(N162="zákl. přenesená",J162,0)</f>
        <v>0</v>
      </c>
      <c r="BH162" s="253">
        <f>IF(N162="sníž. přenesená",J162,0)</f>
        <v>0</v>
      </c>
      <c r="BI162" s="253">
        <f>IF(N162="nulová",J162,0)</f>
        <v>0</v>
      </c>
      <c r="BJ162" s="97" t="s">
        <v>77</v>
      </c>
      <c r="BK162" s="253">
        <f>ROUND(I162*H162,2)</f>
        <v>0</v>
      </c>
      <c r="BL162" s="97" t="s">
        <v>167</v>
      </c>
      <c r="BM162" s="97" t="s">
        <v>937</v>
      </c>
    </row>
    <row r="163" spans="2:65" s="265" customFormat="1">
      <c r="B163" s="264"/>
      <c r="D163" s="254" t="s">
        <v>171</v>
      </c>
      <c r="E163" s="266" t="s">
        <v>5</v>
      </c>
      <c r="F163" s="267" t="s">
        <v>938</v>
      </c>
      <c r="H163" s="268">
        <v>1.125</v>
      </c>
      <c r="I163" s="10"/>
      <c r="L163" s="264"/>
      <c r="M163" s="269"/>
      <c r="N163" s="270"/>
      <c r="O163" s="270"/>
      <c r="P163" s="270"/>
      <c r="Q163" s="270"/>
      <c r="R163" s="270"/>
      <c r="S163" s="270"/>
      <c r="T163" s="271"/>
      <c r="AT163" s="266" t="s">
        <v>171</v>
      </c>
      <c r="AU163" s="266" t="s">
        <v>81</v>
      </c>
      <c r="AV163" s="265" t="s">
        <v>81</v>
      </c>
      <c r="AW163" s="265" t="s">
        <v>36</v>
      </c>
      <c r="AX163" s="265" t="s">
        <v>77</v>
      </c>
      <c r="AY163" s="266" t="s">
        <v>160</v>
      </c>
    </row>
    <row r="164" spans="2:65" s="231" customFormat="1" ht="29.85" customHeight="1">
      <c r="B164" s="230"/>
      <c r="D164" s="232" t="s">
        <v>72</v>
      </c>
      <c r="E164" s="241" t="s">
        <v>167</v>
      </c>
      <c r="F164" s="241" t="s">
        <v>343</v>
      </c>
      <c r="I164" s="7"/>
      <c r="J164" s="242">
        <f>BK164</f>
        <v>0</v>
      </c>
      <c r="L164" s="230"/>
      <c r="M164" s="235"/>
      <c r="N164" s="236"/>
      <c r="O164" s="236"/>
      <c r="P164" s="237">
        <f>SUM(P165:P167)</f>
        <v>0</v>
      </c>
      <c r="Q164" s="236"/>
      <c r="R164" s="237">
        <f>SUM(R165:R167)</f>
        <v>3.0600000000000002E-2</v>
      </c>
      <c r="S164" s="236"/>
      <c r="T164" s="238">
        <f>SUM(T165:T167)</f>
        <v>0</v>
      </c>
      <c r="AR164" s="232" t="s">
        <v>77</v>
      </c>
      <c r="AT164" s="239" t="s">
        <v>72</v>
      </c>
      <c r="AU164" s="239" t="s">
        <v>77</v>
      </c>
      <c r="AY164" s="232" t="s">
        <v>160</v>
      </c>
      <c r="BK164" s="240">
        <f>SUM(BK165:BK167)</f>
        <v>0</v>
      </c>
    </row>
    <row r="165" spans="2:65" s="118" customFormat="1" ht="25.5" customHeight="1">
      <c r="B165" s="113"/>
      <c r="C165" s="243" t="s">
        <v>276</v>
      </c>
      <c r="D165" s="243" t="s">
        <v>162</v>
      </c>
      <c r="E165" s="244" t="s">
        <v>939</v>
      </c>
      <c r="F165" s="245" t="s">
        <v>940</v>
      </c>
      <c r="G165" s="246" t="s">
        <v>353</v>
      </c>
      <c r="H165" s="247">
        <v>4</v>
      </c>
      <c r="I165" s="8"/>
      <c r="J165" s="248">
        <f>ROUND(I165*H165,2)</f>
        <v>0</v>
      </c>
      <c r="K165" s="245" t="s">
        <v>188</v>
      </c>
      <c r="L165" s="113"/>
      <c r="M165" s="249" t="s">
        <v>5</v>
      </c>
      <c r="N165" s="250" t="s">
        <v>44</v>
      </c>
      <c r="O165" s="114"/>
      <c r="P165" s="251">
        <f>O165*H165</f>
        <v>0</v>
      </c>
      <c r="Q165" s="251">
        <v>1.65E-3</v>
      </c>
      <c r="R165" s="251">
        <f>Q165*H165</f>
        <v>6.6E-3</v>
      </c>
      <c r="S165" s="251">
        <v>0</v>
      </c>
      <c r="T165" s="252">
        <f>S165*H165</f>
        <v>0</v>
      </c>
      <c r="AR165" s="97" t="s">
        <v>167</v>
      </c>
      <c r="AT165" s="97" t="s">
        <v>162</v>
      </c>
      <c r="AU165" s="97" t="s">
        <v>81</v>
      </c>
      <c r="AY165" s="97" t="s">
        <v>160</v>
      </c>
      <c r="BE165" s="253">
        <f>IF(N165="základní",J165,0)</f>
        <v>0</v>
      </c>
      <c r="BF165" s="253">
        <f>IF(N165="snížená",J165,0)</f>
        <v>0</v>
      </c>
      <c r="BG165" s="253">
        <f>IF(N165="zákl. přenesená",J165,0)</f>
        <v>0</v>
      </c>
      <c r="BH165" s="253">
        <f>IF(N165="sníž. přenesená",J165,0)</f>
        <v>0</v>
      </c>
      <c r="BI165" s="253">
        <f>IF(N165="nulová",J165,0)</f>
        <v>0</v>
      </c>
      <c r="BJ165" s="97" t="s">
        <v>77</v>
      </c>
      <c r="BK165" s="253">
        <f>ROUND(I165*H165,2)</f>
        <v>0</v>
      </c>
      <c r="BL165" s="97" t="s">
        <v>167</v>
      </c>
      <c r="BM165" s="97" t="s">
        <v>941</v>
      </c>
    </row>
    <row r="166" spans="2:65" s="265" customFormat="1">
      <c r="B166" s="264"/>
      <c r="D166" s="254" t="s">
        <v>171</v>
      </c>
      <c r="E166" s="266" t="s">
        <v>5</v>
      </c>
      <c r="F166" s="267" t="s">
        <v>167</v>
      </c>
      <c r="H166" s="268">
        <v>4</v>
      </c>
      <c r="I166" s="10"/>
      <c r="L166" s="264"/>
      <c r="M166" s="269"/>
      <c r="N166" s="270"/>
      <c r="O166" s="270"/>
      <c r="P166" s="270"/>
      <c r="Q166" s="270"/>
      <c r="R166" s="270"/>
      <c r="S166" s="270"/>
      <c r="T166" s="271"/>
      <c r="AT166" s="266" t="s">
        <v>171</v>
      </c>
      <c r="AU166" s="266" t="s">
        <v>81</v>
      </c>
      <c r="AV166" s="265" t="s">
        <v>81</v>
      </c>
      <c r="AW166" s="265" t="s">
        <v>36</v>
      </c>
      <c r="AX166" s="265" t="s">
        <v>77</v>
      </c>
      <c r="AY166" s="266" t="s">
        <v>160</v>
      </c>
    </row>
    <row r="167" spans="2:65" s="118" customFormat="1" ht="16.5" customHeight="1">
      <c r="B167" s="113"/>
      <c r="C167" s="280" t="s">
        <v>284</v>
      </c>
      <c r="D167" s="280" t="s">
        <v>277</v>
      </c>
      <c r="E167" s="281" t="s">
        <v>942</v>
      </c>
      <c r="F167" s="282" t="s">
        <v>943</v>
      </c>
      <c r="G167" s="283" t="s">
        <v>353</v>
      </c>
      <c r="H167" s="284">
        <v>4</v>
      </c>
      <c r="I167" s="12"/>
      <c r="J167" s="285">
        <f>ROUND(I167*H167,2)</f>
        <v>0</v>
      </c>
      <c r="K167" s="282" t="s">
        <v>5</v>
      </c>
      <c r="L167" s="286"/>
      <c r="M167" s="287" t="s">
        <v>5</v>
      </c>
      <c r="N167" s="288" t="s">
        <v>44</v>
      </c>
      <c r="O167" s="114"/>
      <c r="P167" s="251">
        <f>O167*H167</f>
        <v>0</v>
      </c>
      <c r="Q167" s="251">
        <v>6.0000000000000001E-3</v>
      </c>
      <c r="R167" s="251">
        <f>Q167*H167</f>
        <v>2.4E-2</v>
      </c>
      <c r="S167" s="251">
        <v>0</v>
      </c>
      <c r="T167" s="252">
        <f>S167*H167</f>
        <v>0</v>
      </c>
      <c r="AR167" s="97" t="s">
        <v>213</v>
      </c>
      <c r="AT167" s="97" t="s">
        <v>277</v>
      </c>
      <c r="AU167" s="97" t="s">
        <v>81</v>
      </c>
      <c r="AY167" s="97" t="s">
        <v>160</v>
      </c>
      <c r="BE167" s="253">
        <f>IF(N167="základní",J167,0)</f>
        <v>0</v>
      </c>
      <c r="BF167" s="253">
        <f>IF(N167="snížená",J167,0)</f>
        <v>0</v>
      </c>
      <c r="BG167" s="253">
        <f>IF(N167="zákl. přenesená",J167,0)</f>
        <v>0</v>
      </c>
      <c r="BH167" s="253">
        <f>IF(N167="sníž. přenesená",J167,0)</f>
        <v>0</v>
      </c>
      <c r="BI167" s="253">
        <f>IF(N167="nulová",J167,0)</f>
        <v>0</v>
      </c>
      <c r="BJ167" s="97" t="s">
        <v>77</v>
      </c>
      <c r="BK167" s="253">
        <f>ROUND(I167*H167,2)</f>
        <v>0</v>
      </c>
      <c r="BL167" s="97" t="s">
        <v>167</v>
      </c>
      <c r="BM167" s="97" t="s">
        <v>944</v>
      </c>
    </row>
    <row r="168" spans="2:65" s="231" customFormat="1" ht="29.85" customHeight="1">
      <c r="B168" s="230"/>
      <c r="D168" s="232" t="s">
        <v>72</v>
      </c>
      <c r="E168" s="241" t="s">
        <v>104</v>
      </c>
      <c r="F168" s="241" t="s">
        <v>379</v>
      </c>
      <c r="I168" s="7"/>
      <c r="J168" s="242">
        <f>BK168</f>
        <v>0</v>
      </c>
      <c r="L168" s="230"/>
      <c r="M168" s="235"/>
      <c r="N168" s="236"/>
      <c r="O168" s="236"/>
      <c r="P168" s="237">
        <f>SUM(P169:P178)</f>
        <v>0</v>
      </c>
      <c r="Q168" s="236"/>
      <c r="R168" s="237">
        <f>SUM(R169:R178)</f>
        <v>0</v>
      </c>
      <c r="S168" s="236"/>
      <c r="T168" s="238">
        <f>SUM(T169:T178)</f>
        <v>0</v>
      </c>
      <c r="AR168" s="232" t="s">
        <v>77</v>
      </c>
      <c r="AT168" s="239" t="s">
        <v>72</v>
      </c>
      <c r="AU168" s="239" t="s">
        <v>77</v>
      </c>
      <c r="AY168" s="232" t="s">
        <v>160</v>
      </c>
      <c r="BK168" s="240">
        <f>SUM(BK169:BK178)</f>
        <v>0</v>
      </c>
    </row>
    <row r="169" spans="2:65" s="118" customFormat="1" ht="25.5" customHeight="1">
      <c r="B169" s="113"/>
      <c r="C169" s="243" t="s">
        <v>288</v>
      </c>
      <c r="D169" s="243" t="s">
        <v>162</v>
      </c>
      <c r="E169" s="244" t="s">
        <v>381</v>
      </c>
      <c r="F169" s="245" t="s">
        <v>382</v>
      </c>
      <c r="G169" s="246" t="s">
        <v>165</v>
      </c>
      <c r="H169" s="247">
        <v>11.25</v>
      </c>
      <c r="I169" s="8"/>
      <c r="J169" s="248">
        <f>ROUND(I169*H169,2)</f>
        <v>0</v>
      </c>
      <c r="K169" s="245" t="s">
        <v>188</v>
      </c>
      <c r="L169" s="113"/>
      <c r="M169" s="249" t="s">
        <v>5</v>
      </c>
      <c r="N169" s="250" t="s">
        <v>44</v>
      </c>
      <c r="O169" s="114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AR169" s="97" t="s">
        <v>167</v>
      </c>
      <c r="AT169" s="97" t="s">
        <v>162</v>
      </c>
      <c r="AU169" s="97" t="s">
        <v>81</v>
      </c>
      <c r="AY169" s="97" t="s">
        <v>160</v>
      </c>
      <c r="BE169" s="253">
        <f>IF(N169="základní",J169,0)</f>
        <v>0</v>
      </c>
      <c r="BF169" s="253">
        <f>IF(N169="snížená",J169,0)</f>
        <v>0</v>
      </c>
      <c r="BG169" s="253">
        <f>IF(N169="zákl. přenesená",J169,0)</f>
        <v>0</v>
      </c>
      <c r="BH169" s="253">
        <f>IF(N169="sníž. přenesená",J169,0)</f>
        <v>0</v>
      </c>
      <c r="BI169" s="253">
        <f>IF(N169="nulová",J169,0)</f>
        <v>0</v>
      </c>
      <c r="BJ169" s="97" t="s">
        <v>77</v>
      </c>
      <c r="BK169" s="253">
        <f>ROUND(I169*H169,2)</f>
        <v>0</v>
      </c>
      <c r="BL169" s="97" t="s">
        <v>167</v>
      </c>
      <c r="BM169" s="97" t="s">
        <v>945</v>
      </c>
    </row>
    <row r="170" spans="2:65" s="258" customFormat="1">
      <c r="B170" s="257"/>
      <c r="D170" s="254" t="s">
        <v>171</v>
      </c>
      <c r="E170" s="259" t="s">
        <v>5</v>
      </c>
      <c r="F170" s="260" t="s">
        <v>384</v>
      </c>
      <c r="H170" s="259" t="s">
        <v>5</v>
      </c>
      <c r="I170" s="9"/>
      <c r="L170" s="257"/>
      <c r="M170" s="261"/>
      <c r="N170" s="262"/>
      <c r="O170" s="262"/>
      <c r="P170" s="262"/>
      <c r="Q170" s="262"/>
      <c r="R170" s="262"/>
      <c r="S170" s="262"/>
      <c r="T170" s="263"/>
      <c r="AT170" s="259" t="s">
        <v>171</v>
      </c>
      <c r="AU170" s="259" t="s">
        <v>81</v>
      </c>
      <c r="AV170" s="258" t="s">
        <v>77</v>
      </c>
      <c r="AW170" s="258" t="s">
        <v>36</v>
      </c>
      <c r="AX170" s="258" t="s">
        <v>73</v>
      </c>
      <c r="AY170" s="259" t="s">
        <v>160</v>
      </c>
    </row>
    <row r="171" spans="2:65" s="265" customFormat="1">
      <c r="B171" s="264"/>
      <c r="D171" s="254" t="s">
        <v>171</v>
      </c>
      <c r="E171" s="266" t="s">
        <v>5</v>
      </c>
      <c r="F171" s="267" t="s">
        <v>946</v>
      </c>
      <c r="H171" s="268">
        <v>11.25</v>
      </c>
      <c r="I171" s="10"/>
      <c r="L171" s="264"/>
      <c r="M171" s="269"/>
      <c r="N171" s="270"/>
      <c r="O171" s="270"/>
      <c r="P171" s="270"/>
      <c r="Q171" s="270"/>
      <c r="R171" s="270"/>
      <c r="S171" s="270"/>
      <c r="T171" s="271"/>
      <c r="AT171" s="266" t="s">
        <v>171</v>
      </c>
      <c r="AU171" s="266" t="s">
        <v>81</v>
      </c>
      <c r="AV171" s="265" t="s">
        <v>81</v>
      </c>
      <c r="AW171" s="265" t="s">
        <v>36</v>
      </c>
      <c r="AX171" s="265" t="s">
        <v>77</v>
      </c>
      <c r="AY171" s="266" t="s">
        <v>160</v>
      </c>
    </row>
    <row r="172" spans="2:65" s="118" customFormat="1" ht="25.5" customHeight="1">
      <c r="B172" s="113"/>
      <c r="C172" s="243" t="s">
        <v>10</v>
      </c>
      <c r="D172" s="243" t="s">
        <v>162</v>
      </c>
      <c r="E172" s="244" t="s">
        <v>387</v>
      </c>
      <c r="F172" s="245" t="s">
        <v>388</v>
      </c>
      <c r="G172" s="246" t="s">
        <v>165</v>
      </c>
      <c r="H172" s="247">
        <v>11.25</v>
      </c>
      <c r="I172" s="8"/>
      <c r="J172" s="248">
        <f>ROUND(I172*H172,2)</f>
        <v>0</v>
      </c>
      <c r="K172" s="245" t="s">
        <v>188</v>
      </c>
      <c r="L172" s="113"/>
      <c r="M172" s="249" t="s">
        <v>5</v>
      </c>
      <c r="N172" s="250" t="s">
        <v>44</v>
      </c>
      <c r="O172" s="114"/>
      <c r="P172" s="251">
        <f>O172*H172</f>
        <v>0</v>
      </c>
      <c r="Q172" s="251">
        <v>0</v>
      </c>
      <c r="R172" s="251">
        <f>Q172*H172</f>
        <v>0</v>
      </c>
      <c r="S172" s="251">
        <v>0</v>
      </c>
      <c r="T172" s="252">
        <f>S172*H172</f>
        <v>0</v>
      </c>
      <c r="AR172" s="97" t="s">
        <v>167</v>
      </c>
      <c r="AT172" s="97" t="s">
        <v>162</v>
      </c>
      <c r="AU172" s="97" t="s">
        <v>81</v>
      </c>
      <c r="AY172" s="97" t="s">
        <v>160</v>
      </c>
      <c r="BE172" s="253">
        <f>IF(N172="základní",J172,0)</f>
        <v>0</v>
      </c>
      <c r="BF172" s="253">
        <f>IF(N172="snížená",J172,0)</f>
        <v>0</v>
      </c>
      <c r="BG172" s="253">
        <f>IF(N172="zákl. přenesená",J172,0)</f>
        <v>0</v>
      </c>
      <c r="BH172" s="253">
        <f>IF(N172="sníž. přenesená",J172,0)</f>
        <v>0</v>
      </c>
      <c r="BI172" s="253">
        <f>IF(N172="nulová",J172,0)</f>
        <v>0</v>
      </c>
      <c r="BJ172" s="97" t="s">
        <v>77</v>
      </c>
      <c r="BK172" s="253">
        <f>ROUND(I172*H172,2)</f>
        <v>0</v>
      </c>
      <c r="BL172" s="97" t="s">
        <v>167</v>
      </c>
      <c r="BM172" s="97" t="s">
        <v>947</v>
      </c>
    </row>
    <row r="173" spans="2:65" s="258" customFormat="1">
      <c r="B173" s="257"/>
      <c r="D173" s="254" t="s">
        <v>171</v>
      </c>
      <c r="E173" s="259" t="s">
        <v>5</v>
      </c>
      <c r="F173" s="260" t="s">
        <v>390</v>
      </c>
      <c r="H173" s="259" t="s">
        <v>5</v>
      </c>
      <c r="I173" s="9"/>
      <c r="L173" s="257"/>
      <c r="M173" s="261"/>
      <c r="N173" s="262"/>
      <c r="O173" s="262"/>
      <c r="P173" s="262"/>
      <c r="Q173" s="262"/>
      <c r="R173" s="262"/>
      <c r="S173" s="262"/>
      <c r="T173" s="263"/>
      <c r="AT173" s="259" t="s">
        <v>171</v>
      </c>
      <c r="AU173" s="259" t="s">
        <v>81</v>
      </c>
      <c r="AV173" s="258" t="s">
        <v>77</v>
      </c>
      <c r="AW173" s="258" t="s">
        <v>36</v>
      </c>
      <c r="AX173" s="258" t="s">
        <v>73</v>
      </c>
      <c r="AY173" s="259" t="s">
        <v>160</v>
      </c>
    </row>
    <row r="174" spans="2:65" s="258" customFormat="1">
      <c r="B174" s="257"/>
      <c r="D174" s="254" t="s">
        <v>171</v>
      </c>
      <c r="E174" s="259" t="s">
        <v>5</v>
      </c>
      <c r="F174" s="260" t="s">
        <v>391</v>
      </c>
      <c r="H174" s="259" t="s">
        <v>5</v>
      </c>
      <c r="I174" s="9"/>
      <c r="L174" s="257"/>
      <c r="M174" s="261"/>
      <c r="N174" s="262"/>
      <c r="O174" s="262"/>
      <c r="P174" s="262"/>
      <c r="Q174" s="262"/>
      <c r="R174" s="262"/>
      <c r="S174" s="262"/>
      <c r="T174" s="263"/>
      <c r="AT174" s="259" t="s">
        <v>171</v>
      </c>
      <c r="AU174" s="259" t="s">
        <v>81</v>
      </c>
      <c r="AV174" s="258" t="s">
        <v>77</v>
      </c>
      <c r="AW174" s="258" t="s">
        <v>36</v>
      </c>
      <c r="AX174" s="258" t="s">
        <v>73</v>
      </c>
      <c r="AY174" s="259" t="s">
        <v>160</v>
      </c>
    </row>
    <row r="175" spans="2:65" s="265" customFormat="1">
      <c r="B175" s="264"/>
      <c r="D175" s="254" t="s">
        <v>171</v>
      </c>
      <c r="E175" s="266" t="s">
        <v>5</v>
      </c>
      <c r="F175" s="267" t="s">
        <v>946</v>
      </c>
      <c r="H175" s="268">
        <v>11.25</v>
      </c>
      <c r="I175" s="10"/>
      <c r="L175" s="264"/>
      <c r="M175" s="269"/>
      <c r="N175" s="270"/>
      <c r="O175" s="270"/>
      <c r="P175" s="270"/>
      <c r="Q175" s="270"/>
      <c r="R175" s="270"/>
      <c r="S175" s="270"/>
      <c r="T175" s="271"/>
      <c r="AT175" s="266" t="s">
        <v>171</v>
      </c>
      <c r="AU175" s="266" t="s">
        <v>81</v>
      </c>
      <c r="AV175" s="265" t="s">
        <v>81</v>
      </c>
      <c r="AW175" s="265" t="s">
        <v>36</v>
      </c>
      <c r="AX175" s="265" t="s">
        <v>77</v>
      </c>
      <c r="AY175" s="266" t="s">
        <v>160</v>
      </c>
    </row>
    <row r="176" spans="2:65" s="118" customFormat="1" ht="25.5" customHeight="1">
      <c r="B176" s="113"/>
      <c r="C176" s="243" t="s">
        <v>298</v>
      </c>
      <c r="D176" s="243" t="s">
        <v>162</v>
      </c>
      <c r="E176" s="244" t="s">
        <v>398</v>
      </c>
      <c r="F176" s="245" t="s">
        <v>399</v>
      </c>
      <c r="G176" s="246" t="s">
        <v>165</v>
      </c>
      <c r="H176" s="247">
        <v>11.25</v>
      </c>
      <c r="I176" s="8"/>
      <c r="J176" s="248">
        <f>ROUND(I176*H176,2)</f>
        <v>0</v>
      </c>
      <c r="K176" s="245" t="s">
        <v>188</v>
      </c>
      <c r="L176" s="113"/>
      <c r="M176" s="249" t="s">
        <v>5</v>
      </c>
      <c r="N176" s="250" t="s">
        <v>44</v>
      </c>
      <c r="O176" s="114"/>
      <c r="P176" s="251">
        <f>O176*H176</f>
        <v>0</v>
      </c>
      <c r="Q176" s="251">
        <v>0</v>
      </c>
      <c r="R176" s="251">
        <f>Q176*H176</f>
        <v>0</v>
      </c>
      <c r="S176" s="251">
        <v>0</v>
      </c>
      <c r="T176" s="252">
        <f>S176*H176</f>
        <v>0</v>
      </c>
      <c r="AR176" s="97" t="s">
        <v>167</v>
      </c>
      <c r="AT176" s="97" t="s">
        <v>162</v>
      </c>
      <c r="AU176" s="97" t="s">
        <v>81</v>
      </c>
      <c r="AY176" s="97" t="s">
        <v>160</v>
      </c>
      <c r="BE176" s="253">
        <f>IF(N176="základní",J176,0)</f>
        <v>0</v>
      </c>
      <c r="BF176" s="253">
        <f>IF(N176="snížená",J176,0)</f>
        <v>0</v>
      </c>
      <c r="BG176" s="253">
        <f>IF(N176="zákl. přenesená",J176,0)</f>
        <v>0</v>
      </c>
      <c r="BH176" s="253">
        <f>IF(N176="sníž. přenesená",J176,0)</f>
        <v>0</v>
      </c>
      <c r="BI176" s="253">
        <f>IF(N176="nulová",J176,0)</f>
        <v>0</v>
      </c>
      <c r="BJ176" s="97" t="s">
        <v>77</v>
      </c>
      <c r="BK176" s="253">
        <f>ROUND(I176*H176,2)</f>
        <v>0</v>
      </c>
      <c r="BL176" s="97" t="s">
        <v>167</v>
      </c>
      <c r="BM176" s="97" t="s">
        <v>948</v>
      </c>
    </row>
    <row r="177" spans="2:65" s="258" customFormat="1">
      <c r="B177" s="257"/>
      <c r="D177" s="254" t="s">
        <v>171</v>
      </c>
      <c r="E177" s="259" t="s">
        <v>5</v>
      </c>
      <c r="F177" s="260" t="s">
        <v>384</v>
      </c>
      <c r="H177" s="259" t="s">
        <v>5</v>
      </c>
      <c r="I177" s="9"/>
      <c r="L177" s="257"/>
      <c r="M177" s="261"/>
      <c r="N177" s="262"/>
      <c r="O177" s="262"/>
      <c r="P177" s="262"/>
      <c r="Q177" s="262"/>
      <c r="R177" s="262"/>
      <c r="S177" s="262"/>
      <c r="T177" s="263"/>
      <c r="AT177" s="259" t="s">
        <v>171</v>
      </c>
      <c r="AU177" s="259" t="s">
        <v>81</v>
      </c>
      <c r="AV177" s="258" t="s">
        <v>77</v>
      </c>
      <c r="AW177" s="258" t="s">
        <v>36</v>
      </c>
      <c r="AX177" s="258" t="s">
        <v>73</v>
      </c>
      <c r="AY177" s="259" t="s">
        <v>160</v>
      </c>
    </row>
    <row r="178" spans="2:65" s="265" customFormat="1">
      <c r="B178" s="264"/>
      <c r="D178" s="254" t="s">
        <v>171</v>
      </c>
      <c r="E178" s="266" t="s">
        <v>5</v>
      </c>
      <c r="F178" s="267" t="s">
        <v>946</v>
      </c>
      <c r="H178" s="268">
        <v>11.25</v>
      </c>
      <c r="I178" s="10"/>
      <c r="L178" s="264"/>
      <c r="M178" s="269"/>
      <c r="N178" s="270"/>
      <c r="O178" s="270"/>
      <c r="P178" s="270"/>
      <c r="Q178" s="270"/>
      <c r="R178" s="270"/>
      <c r="S178" s="270"/>
      <c r="T178" s="271"/>
      <c r="AT178" s="266" t="s">
        <v>171</v>
      </c>
      <c r="AU178" s="266" t="s">
        <v>81</v>
      </c>
      <c r="AV178" s="265" t="s">
        <v>81</v>
      </c>
      <c r="AW178" s="265" t="s">
        <v>36</v>
      </c>
      <c r="AX178" s="265" t="s">
        <v>77</v>
      </c>
      <c r="AY178" s="266" t="s">
        <v>160</v>
      </c>
    </row>
    <row r="179" spans="2:65" s="231" customFormat="1" ht="29.85" customHeight="1">
      <c r="B179" s="230"/>
      <c r="D179" s="232" t="s">
        <v>72</v>
      </c>
      <c r="E179" s="241" t="s">
        <v>213</v>
      </c>
      <c r="F179" s="241" t="s">
        <v>419</v>
      </c>
      <c r="I179" s="7"/>
      <c r="J179" s="242">
        <f>BK179</f>
        <v>0</v>
      </c>
      <c r="L179" s="230"/>
      <c r="M179" s="235"/>
      <c r="N179" s="236"/>
      <c r="O179" s="236"/>
      <c r="P179" s="237">
        <f>SUM(P180:P210)</f>
        <v>0</v>
      </c>
      <c r="Q179" s="236"/>
      <c r="R179" s="237">
        <f>SUM(R180:R210)</f>
        <v>0.71079999999999999</v>
      </c>
      <c r="S179" s="236"/>
      <c r="T179" s="238">
        <f>SUM(T180:T210)</f>
        <v>3.8400000000000004E-2</v>
      </c>
      <c r="AR179" s="232" t="s">
        <v>77</v>
      </c>
      <c r="AT179" s="239" t="s">
        <v>72</v>
      </c>
      <c r="AU179" s="239" t="s">
        <v>77</v>
      </c>
      <c r="AY179" s="232" t="s">
        <v>160</v>
      </c>
      <c r="BK179" s="240">
        <f>SUM(BK180:BK210)</f>
        <v>0</v>
      </c>
    </row>
    <row r="180" spans="2:65" s="118" customFormat="1" ht="25.5" customHeight="1">
      <c r="B180" s="113"/>
      <c r="C180" s="243" t="s">
        <v>303</v>
      </c>
      <c r="D180" s="243" t="s">
        <v>162</v>
      </c>
      <c r="E180" s="244" t="s">
        <v>949</v>
      </c>
      <c r="F180" s="245" t="s">
        <v>950</v>
      </c>
      <c r="G180" s="246" t="s">
        <v>187</v>
      </c>
      <c r="H180" s="247">
        <v>7.5</v>
      </c>
      <c r="I180" s="8"/>
      <c r="J180" s="248">
        <f>ROUND(I180*H180,2)</f>
        <v>0</v>
      </c>
      <c r="K180" s="245" t="s">
        <v>188</v>
      </c>
      <c r="L180" s="113"/>
      <c r="M180" s="249" t="s">
        <v>5</v>
      </c>
      <c r="N180" s="250" t="s">
        <v>44</v>
      </c>
      <c r="O180" s="114"/>
      <c r="P180" s="251">
        <f>O180*H180</f>
        <v>0</v>
      </c>
      <c r="Q180" s="251">
        <v>0</v>
      </c>
      <c r="R180" s="251">
        <f>Q180*H180</f>
        <v>0</v>
      </c>
      <c r="S180" s="251">
        <v>0</v>
      </c>
      <c r="T180" s="252">
        <f>S180*H180</f>
        <v>0</v>
      </c>
      <c r="AR180" s="97" t="s">
        <v>167</v>
      </c>
      <c r="AT180" s="97" t="s">
        <v>162</v>
      </c>
      <c r="AU180" s="97" t="s">
        <v>81</v>
      </c>
      <c r="AY180" s="97" t="s">
        <v>160</v>
      </c>
      <c r="BE180" s="253">
        <f>IF(N180="základní",J180,0)</f>
        <v>0</v>
      </c>
      <c r="BF180" s="253">
        <f>IF(N180="snížená",J180,0)</f>
        <v>0</v>
      </c>
      <c r="BG180" s="253">
        <f>IF(N180="zákl. přenesená",J180,0)</f>
        <v>0</v>
      </c>
      <c r="BH180" s="253">
        <f>IF(N180="sníž. přenesená",J180,0)</f>
        <v>0</v>
      </c>
      <c r="BI180" s="253">
        <f>IF(N180="nulová",J180,0)</f>
        <v>0</v>
      </c>
      <c r="BJ180" s="97" t="s">
        <v>77</v>
      </c>
      <c r="BK180" s="253">
        <f>ROUND(I180*H180,2)</f>
        <v>0</v>
      </c>
      <c r="BL180" s="97" t="s">
        <v>167</v>
      </c>
      <c r="BM180" s="97" t="s">
        <v>951</v>
      </c>
    </row>
    <row r="181" spans="2:65" s="265" customFormat="1">
      <c r="B181" s="264"/>
      <c r="D181" s="254" t="s">
        <v>171</v>
      </c>
      <c r="E181" s="266" t="s">
        <v>5</v>
      </c>
      <c r="F181" s="267" t="s">
        <v>952</v>
      </c>
      <c r="H181" s="268">
        <v>7.5</v>
      </c>
      <c r="I181" s="10"/>
      <c r="L181" s="264"/>
      <c r="M181" s="269"/>
      <c r="N181" s="270"/>
      <c r="O181" s="270"/>
      <c r="P181" s="270"/>
      <c r="Q181" s="270"/>
      <c r="R181" s="270"/>
      <c r="S181" s="270"/>
      <c r="T181" s="271"/>
      <c r="AT181" s="266" t="s">
        <v>171</v>
      </c>
      <c r="AU181" s="266" t="s">
        <v>81</v>
      </c>
      <c r="AV181" s="265" t="s">
        <v>81</v>
      </c>
      <c r="AW181" s="265" t="s">
        <v>36</v>
      </c>
      <c r="AX181" s="265" t="s">
        <v>77</v>
      </c>
      <c r="AY181" s="266" t="s">
        <v>160</v>
      </c>
    </row>
    <row r="182" spans="2:65" s="118" customFormat="1" ht="16.5" customHeight="1">
      <c r="B182" s="113"/>
      <c r="C182" s="280" t="s">
        <v>308</v>
      </c>
      <c r="D182" s="280" t="s">
        <v>277</v>
      </c>
      <c r="E182" s="281" t="s">
        <v>953</v>
      </c>
      <c r="F182" s="282" t="s">
        <v>954</v>
      </c>
      <c r="G182" s="283" t="s">
        <v>187</v>
      </c>
      <c r="H182" s="284">
        <v>7.5</v>
      </c>
      <c r="I182" s="12"/>
      <c r="J182" s="285">
        <f>ROUND(I182*H182,2)</f>
        <v>0</v>
      </c>
      <c r="K182" s="282" t="s">
        <v>5</v>
      </c>
      <c r="L182" s="286"/>
      <c r="M182" s="287" t="s">
        <v>5</v>
      </c>
      <c r="N182" s="288" t="s">
        <v>44</v>
      </c>
      <c r="O182" s="114"/>
      <c r="P182" s="251">
        <f>O182*H182</f>
        <v>0</v>
      </c>
      <c r="Q182" s="251">
        <v>2.7999999999999998E-4</v>
      </c>
      <c r="R182" s="251">
        <f>Q182*H182</f>
        <v>2.0999999999999999E-3</v>
      </c>
      <c r="S182" s="251">
        <v>0</v>
      </c>
      <c r="T182" s="252">
        <f>S182*H182</f>
        <v>0</v>
      </c>
      <c r="AR182" s="97" t="s">
        <v>213</v>
      </c>
      <c r="AT182" s="97" t="s">
        <v>277</v>
      </c>
      <c r="AU182" s="97" t="s">
        <v>81</v>
      </c>
      <c r="AY182" s="97" t="s">
        <v>160</v>
      </c>
      <c r="BE182" s="253">
        <f>IF(N182="základní",J182,0)</f>
        <v>0</v>
      </c>
      <c r="BF182" s="253">
        <f>IF(N182="snížená",J182,0)</f>
        <v>0</v>
      </c>
      <c r="BG182" s="253">
        <f>IF(N182="zákl. přenesená",J182,0)</f>
        <v>0</v>
      </c>
      <c r="BH182" s="253">
        <f>IF(N182="sníž. přenesená",J182,0)</f>
        <v>0</v>
      </c>
      <c r="BI182" s="253">
        <f>IF(N182="nulová",J182,0)</f>
        <v>0</v>
      </c>
      <c r="BJ182" s="97" t="s">
        <v>77</v>
      </c>
      <c r="BK182" s="253">
        <f>ROUND(I182*H182,2)</f>
        <v>0</v>
      </c>
      <c r="BL182" s="97" t="s">
        <v>167</v>
      </c>
      <c r="BM182" s="97" t="s">
        <v>955</v>
      </c>
    </row>
    <row r="183" spans="2:65" s="258" customFormat="1">
      <c r="B183" s="257"/>
      <c r="D183" s="254" t="s">
        <v>171</v>
      </c>
      <c r="E183" s="259" t="s">
        <v>5</v>
      </c>
      <c r="F183" s="260" t="s">
        <v>864</v>
      </c>
      <c r="H183" s="259" t="s">
        <v>5</v>
      </c>
      <c r="I183" s="9"/>
      <c r="L183" s="257"/>
      <c r="M183" s="261"/>
      <c r="N183" s="262"/>
      <c r="O183" s="262"/>
      <c r="P183" s="262"/>
      <c r="Q183" s="262"/>
      <c r="R183" s="262"/>
      <c r="S183" s="262"/>
      <c r="T183" s="263"/>
      <c r="AT183" s="259" t="s">
        <v>171</v>
      </c>
      <c r="AU183" s="259" t="s">
        <v>81</v>
      </c>
      <c r="AV183" s="258" t="s">
        <v>77</v>
      </c>
      <c r="AW183" s="258" t="s">
        <v>36</v>
      </c>
      <c r="AX183" s="258" t="s">
        <v>73</v>
      </c>
      <c r="AY183" s="259" t="s">
        <v>160</v>
      </c>
    </row>
    <row r="184" spans="2:65" s="265" customFormat="1">
      <c r="B184" s="264"/>
      <c r="D184" s="254" t="s">
        <v>171</v>
      </c>
      <c r="E184" s="266" t="s">
        <v>5</v>
      </c>
      <c r="F184" s="267" t="s">
        <v>956</v>
      </c>
      <c r="H184" s="268">
        <v>7.5</v>
      </c>
      <c r="I184" s="10"/>
      <c r="L184" s="264"/>
      <c r="M184" s="269"/>
      <c r="N184" s="270"/>
      <c r="O184" s="270"/>
      <c r="P184" s="270"/>
      <c r="Q184" s="270"/>
      <c r="R184" s="270"/>
      <c r="S184" s="270"/>
      <c r="T184" s="271"/>
      <c r="AT184" s="266" t="s">
        <v>171</v>
      </c>
      <c r="AU184" s="266" t="s">
        <v>81</v>
      </c>
      <c r="AV184" s="265" t="s">
        <v>81</v>
      </c>
      <c r="AW184" s="265" t="s">
        <v>36</v>
      </c>
      <c r="AX184" s="265" t="s">
        <v>77</v>
      </c>
      <c r="AY184" s="266" t="s">
        <v>160</v>
      </c>
    </row>
    <row r="185" spans="2:65" s="118" customFormat="1" ht="25.5" customHeight="1">
      <c r="B185" s="113"/>
      <c r="C185" s="243" t="s">
        <v>313</v>
      </c>
      <c r="D185" s="243" t="s">
        <v>162</v>
      </c>
      <c r="E185" s="244" t="s">
        <v>957</v>
      </c>
      <c r="F185" s="245" t="s">
        <v>958</v>
      </c>
      <c r="G185" s="246" t="s">
        <v>187</v>
      </c>
      <c r="H185" s="247">
        <v>5</v>
      </c>
      <c r="I185" s="8"/>
      <c r="J185" s="248">
        <f>ROUND(I185*H185,2)</f>
        <v>0</v>
      </c>
      <c r="K185" s="245" t="s">
        <v>188</v>
      </c>
      <c r="L185" s="113"/>
      <c r="M185" s="249" t="s">
        <v>5</v>
      </c>
      <c r="N185" s="250" t="s">
        <v>44</v>
      </c>
      <c r="O185" s="114"/>
      <c r="P185" s="251">
        <f>O185*H185</f>
        <v>0</v>
      </c>
      <c r="Q185" s="251">
        <v>0</v>
      </c>
      <c r="R185" s="251">
        <f>Q185*H185</f>
        <v>0</v>
      </c>
      <c r="S185" s="251">
        <v>0</v>
      </c>
      <c r="T185" s="252">
        <f>S185*H185</f>
        <v>0</v>
      </c>
      <c r="AR185" s="97" t="s">
        <v>167</v>
      </c>
      <c r="AT185" s="97" t="s">
        <v>162</v>
      </c>
      <c r="AU185" s="97" t="s">
        <v>81</v>
      </c>
      <c r="AY185" s="97" t="s">
        <v>160</v>
      </c>
      <c r="BE185" s="253">
        <f>IF(N185="základní",J185,0)</f>
        <v>0</v>
      </c>
      <c r="BF185" s="253">
        <f>IF(N185="snížená",J185,0)</f>
        <v>0</v>
      </c>
      <c r="BG185" s="253">
        <f>IF(N185="zákl. přenesená",J185,0)</f>
        <v>0</v>
      </c>
      <c r="BH185" s="253">
        <f>IF(N185="sníž. přenesená",J185,0)</f>
        <v>0</v>
      </c>
      <c r="BI185" s="253">
        <f>IF(N185="nulová",J185,0)</f>
        <v>0</v>
      </c>
      <c r="BJ185" s="97" t="s">
        <v>77</v>
      </c>
      <c r="BK185" s="253">
        <f>ROUND(I185*H185,2)</f>
        <v>0</v>
      </c>
      <c r="BL185" s="97" t="s">
        <v>167</v>
      </c>
      <c r="BM185" s="97" t="s">
        <v>959</v>
      </c>
    </row>
    <row r="186" spans="2:65" s="258" customFormat="1">
      <c r="B186" s="257"/>
      <c r="D186" s="254" t="s">
        <v>171</v>
      </c>
      <c r="E186" s="259" t="s">
        <v>5</v>
      </c>
      <c r="F186" s="260" t="s">
        <v>960</v>
      </c>
      <c r="H186" s="259" t="s">
        <v>5</v>
      </c>
      <c r="I186" s="9"/>
      <c r="L186" s="257"/>
      <c r="M186" s="261"/>
      <c r="N186" s="262"/>
      <c r="O186" s="262"/>
      <c r="P186" s="262"/>
      <c r="Q186" s="262"/>
      <c r="R186" s="262"/>
      <c r="S186" s="262"/>
      <c r="T186" s="263"/>
      <c r="AT186" s="259" t="s">
        <v>171</v>
      </c>
      <c r="AU186" s="259" t="s">
        <v>81</v>
      </c>
      <c r="AV186" s="258" t="s">
        <v>77</v>
      </c>
      <c r="AW186" s="258" t="s">
        <v>36</v>
      </c>
      <c r="AX186" s="258" t="s">
        <v>73</v>
      </c>
      <c r="AY186" s="259" t="s">
        <v>160</v>
      </c>
    </row>
    <row r="187" spans="2:65" s="265" customFormat="1">
      <c r="B187" s="264"/>
      <c r="D187" s="254" t="s">
        <v>171</v>
      </c>
      <c r="E187" s="266" t="s">
        <v>5</v>
      </c>
      <c r="F187" s="267" t="s">
        <v>961</v>
      </c>
      <c r="H187" s="268">
        <v>5</v>
      </c>
      <c r="I187" s="10"/>
      <c r="L187" s="264"/>
      <c r="M187" s="269"/>
      <c r="N187" s="270"/>
      <c r="O187" s="270"/>
      <c r="P187" s="270"/>
      <c r="Q187" s="270"/>
      <c r="R187" s="270"/>
      <c r="S187" s="270"/>
      <c r="T187" s="271"/>
      <c r="AT187" s="266" t="s">
        <v>171</v>
      </c>
      <c r="AU187" s="266" t="s">
        <v>81</v>
      </c>
      <c r="AV187" s="265" t="s">
        <v>81</v>
      </c>
      <c r="AW187" s="265" t="s">
        <v>36</v>
      </c>
      <c r="AX187" s="265" t="s">
        <v>77</v>
      </c>
      <c r="AY187" s="266" t="s">
        <v>160</v>
      </c>
    </row>
    <row r="188" spans="2:65" s="118" customFormat="1" ht="16.5" customHeight="1">
      <c r="B188" s="113"/>
      <c r="C188" s="280" t="s">
        <v>320</v>
      </c>
      <c r="D188" s="280" t="s">
        <v>277</v>
      </c>
      <c r="E188" s="281" t="s">
        <v>962</v>
      </c>
      <c r="F188" s="282" t="s">
        <v>963</v>
      </c>
      <c r="G188" s="283" t="s">
        <v>187</v>
      </c>
      <c r="H188" s="284">
        <v>5</v>
      </c>
      <c r="I188" s="12"/>
      <c r="J188" s="285">
        <f>ROUND(I188*H188,2)</f>
        <v>0</v>
      </c>
      <c r="K188" s="282" t="s">
        <v>188</v>
      </c>
      <c r="L188" s="286"/>
      <c r="M188" s="287" t="s">
        <v>5</v>
      </c>
      <c r="N188" s="288" t="s">
        <v>44</v>
      </c>
      <c r="O188" s="114"/>
      <c r="P188" s="251">
        <f>O188*H188</f>
        <v>0</v>
      </c>
      <c r="Q188" s="251">
        <v>1.5E-3</v>
      </c>
      <c r="R188" s="251">
        <f>Q188*H188</f>
        <v>7.4999999999999997E-3</v>
      </c>
      <c r="S188" s="251">
        <v>0</v>
      </c>
      <c r="T188" s="252">
        <f>S188*H188</f>
        <v>0</v>
      </c>
      <c r="AR188" s="97" t="s">
        <v>213</v>
      </c>
      <c r="AT188" s="97" t="s">
        <v>277</v>
      </c>
      <c r="AU188" s="97" t="s">
        <v>81</v>
      </c>
      <c r="AY188" s="97" t="s">
        <v>160</v>
      </c>
      <c r="BE188" s="253">
        <f>IF(N188="základní",J188,0)</f>
        <v>0</v>
      </c>
      <c r="BF188" s="253">
        <f>IF(N188="snížená",J188,0)</f>
        <v>0</v>
      </c>
      <c r="BG188" s="253">
        <f>IF(N188="zákl. přenesená",J188,0)</f>
        <v>0</v>
      </c>
      <c r="BH188" s="253">
        <f>IF(N188="sníž. přenesená",J188,0)</f>
        <v>0</v>
      </c>
      <c r="BI188" s="253">
        <f>IF(N188="nulová",J188,0)</f>
        <v>0</v>
      </c>
      <c r="BJ188" s="97" t="s">
        <v>77</v>
      </c>
      <c r="BK188" s="253">
        <f>ROUND(I188*H188,2)</f>
        <v>0</v>
      </c>
      <c r="BL188" s="97" t="s">
        <v>167</v>
      </c>
      <c r="BM188" s="97" t="s">
        <v>964</v>
      </c>
    </row>
    <row r="189" spans="2:65" s="118" customFormat="1" ht="16.5" customHeight="1">
      <c r="B189" s="113"/>
      <c r="C189" s="243" t="s">
        <v>326</v>
      </c>
      <c r="D189" s="243" t="s">
        <v>162</v>
      </c>
      <c r="E189" s="244" t="s">
        <v>965</v>
      </c>
      <c r="F189" s="245" t="s">
        <v>966</v>
      </c>
      <c r="G189" s="246" t="s">
        <v>353</v>
      </c>
      <c r="H189" s="247">
        <v>5</v>
      </c>
      <c r="I189" s="8"/>
      <c r="J189" s="248">
        <f>ROUND(I189*H189,2)</f>
        <v>0</v>
      </c>
      <c r="K189" s="245" t="s">
        <v>188</v>
      </c>
      <c r="L189" s="113"/>
      <c r="M189" s="249" t="s">
        <v>5</v>
      </c>
      <c r="N189" s="250" t="s">
        <v>44</v>
      </c>
      <c r="O189" s="114"/>
      <c r="P189" s="251">
        <f>O189*H189</f>
        <v>0</v>
      </c>
      <c r="Q189" s="251">
        <v>2.0000000000000002E-5</v>
      </c>
      <c r="R189" s="251">
        <f>Q189*H189</f>
        <v>1E-4</v>
      </c>
      <c r="S189" s="251">
        <v>0</v>
      </c>
      <c r="T189" s="252">
        <f>S189*H189</f>
        <v>0</v>
      </c>
      <c r="AR189" s="97" t="s">
        <v>167</v>
      </c>
      <c r="AT189" s="97" t="s">
        <v>162</v>
      </c>
      <c r="AU189" s="97" t="s">
        <v>81</v>
      </c>
      <c r="AY189" s="97" t="s">
        <v>160</v>
      </c>
      <c r="BE189" s="253">
        <f>IF(N189="základní",J189,0)</f>
        <v>0</v>
      </c>
      <c r="BF189" s="253">
        <f>IF(N189="snížená",J189,0)</f>
        <v>0</v>
      </c>
      <c r="BG189" s="253">
        <f>IF(N189="zákl. přenesená",J189,0)</f>
        <v>0</v>
      </c>
      <c r="BH189" s="253">
        <f>IF(N189="sníž. přenesená",J189,0)</f>
        <v>0</v>
      </c>
      <c r="BI189" s="253">
        <f>IF(N189="nulová",J189,0)</f>
        <v>0</v>
      </c>
      <c r="BJ189" s="97" t="s">
        <v>77</v>
      </c>
      <c r="BK189" s="253">
        <f>ROUND(I189*H189,2)</f>
        <v>0</v>
      </c>
      <c r="BL189" s="97" t="s">
        <v>167</v>
      </c>
      <c r="BM189" s="97" t="s">
        <v>967</v>
      </c>
    </row>
    <row r="190" spans="2:65" s="258" customFormat="1">
      <c r="B190" s="257"/>
      <c r="D190" s="254" t="s">
        <v>171</v>
      </c>
      <c r="E190" s="259" t="s">
        <v>5</v>
      </c>
      <c r="F190" s="260" t="s">
        <v>960</v>
      </c>
      <c r="H190" s="259" t="s">
        <v>5</v>
      </c>
      <c r="I190" s="9"/>
      <c r="L190" s="257"/>
      <c r="M190" s="261"/>
      <c r="N190" s="262"/>
      <c r="O190" s="262"/>
      <c r="P190" s="262"/>
      <c r="Q190" s="262"/>
      <c r="R190" s="262"/>
      <c r="S190" s="262"/>
      <c r="T190" s="263"/>
      <c r="AT190" s="259" t="s">
        <v>171</v>
      </c>
      <c r="AU190" s="259" t="s">
        <v>81</v>
      </c>
      <c r="AV190" s="258" t="s">
        <v>77</v>
      </c>
      <c r="AW190" s="258" t="s">
        <v>36</v>
      </c>
      <c r="AX190" s="258" t="s">
        <v>73</v>
      </c>
      <c r="AY190" s="259" t="s">
        <v>160</v>
      </c>
    </row>
    <row r="191" spans="2:65" s="265" customFormat="1">
      <c r="B191" s="264"/>
      <c r="D191" s="254" t="s">
        <v>171</v>
      </c>
      <c r="E191" s="266" t="s">
        <v>5</v>
      </c>
      <c r="F191" s="267" t="s">
        <v>104</v>
      </c>
      <c r="H191" s="268">
        <v>5</v>
      </c>
      <c r="I191" s="10"/>
      <c r="L191" s="264"/>
      <c r="M191" s="269"/>
      <c r="N191" s="270"/>
      <c r="O191" s="270"/>
      <c r="P191" s="270"/>
      <c r="Q191" s="270"/>
      <c r="R191" s="270"/>
      <c r="S191" s="270"/>
      <c r="T191" s="271"/>
      <c r="AT191" s="266" t="s">
        <v>171</v>
      </c>
      <c r="AU191" s="266" t="s">
        <v>81</v>
      </c>
      <c r="AV191" s="265" t="s">
        <v>81</v>
      </c>
      <c r="AW191" s="265" t="s">
        <v>36</v>
      </c>
      <c r="AX191" s="265" t="s">
        <v>77</v>
      </c>
      <c r="AY191" s="266" t="s">
        <v>160</v>
      </c>
    </row>
    <row r="192" spans="2:65" s="118" customFormat="1" ht="16.5" customHeight="1">
      <c r="B192" s="113"/>
      <c r="C192" s="280" t="s">
        <v>331</v>
      </c>
      <c r="D192" s="280" t="s">
        <v>277</v>
      </c>
      <c r="E192" s="281" t="s">
        <v>968</v>
      </c>
      <c r="F192" s="304" t="s">
        <v>969</v>
      </c>
      <c r="G192" s="283" t="s">
        <v>353</v>
      </c>
      <c r="H192" s="284">
        <v>5</v>
      </c>
      <c r="I192" s="12"/>
      <c r="J192" s="285">
        <f>ROUND(I192*H192,2)</f>
        <v>0</v>
      </c>
      <c r="K192" s="282" t="s">
        <v>5</v>
      </c>
      <c r="L192" s="286"/>
      <c r="M192" s="287" t="s">
        <v>5</v>
      </c>
      <c r="N192" s="288" t="s">
        <v>44</v>
      </c>
      <c r="O192" s="114"/>
      <c r="P192" s="251">
        <f>O192*H192</f>
        <v>0</v>
      </c>
      <c r="Q192" s="251">
        <v>3.64E-3</v>
      </c>
      <c r="R192" s="251">
        <f>Q192*H192</f>
        <v>1.8200000000000001E-2</v>
      </c>
      <c r="S192" s="251">
        <v>0</v>
      </c>
      <c r="T192" s="252">
        <f>S192*H192</f>
        <v>0</v>
      </c>
      <c r="AR192" s="97" t="s">
        <v>213</v>
      </c>
      <c r="AT192" s="97" t="s">
        <v>277</v>
      </c>
      <c r="AU192" s="97" t="s">
        <v>81</v>
      </c>
      <c r="AY192" s="97" t="s">
        <v>160</v>
      </c>
      <c r="BE192" s="253">
        <f>IF(N192="základní",J192,0)</f>
        <v>0</v>
      </c>
      <c r="BF192" s="253">
        <f>IF(N192="snížená",J192,0)</f>
        <v>0</v>
      </c>
      <c r="BG192" s="253">
        <f>IF(N192="zákl. přenesená",J192,0)</f>
        <v>0</v>
      </c>
      <c r="BH192" s="253">
        <f>IF(N192="sníž. přenesená",J192,0)</f>
        <v>0</v>
      </c>
      <c r="BI192" s="253">
        <f>IF(N192="nulová",J192,0)</f>
        <v>0</v>
      </c>
      <c r="BJ192" s="97" t="s">
        <v>77</v>
      </c>
      <c r="BK192" s="253">
        <f>ROUND(I192*H192,2)</f>
        <v>0</v>
      </c>
      <c r="BL192" s="97" t="s">
        <v>167</v>
      </c>
      <c r="BM192" s="97" t="s">
        <v>970</v>
      </c>
    </row>
    <row r="193" spans="2:65" s="118" customFormat="1" ht="16.5" customHeight="1">
      <c r="B193" s="113"/>
      <c r="C193" s="280" t="s">
        <v>339</v>
      </c>
      <c r="D193" s="280" t="s">
        <v>277</v>
      </c>
      <c r="E193" s="281" t="s">
        <v>971</v>
      </c>
      <c r="F193" s="304" t="s">
        <v>972</v>
      </c>
      <c r="G193" s="283" t="s">
        <v>876</v>
      </c>
      <c r="H193" s="284">
        <v>5</v>
      </c>
      <c r="I193" s="12"/>
      <c r="J193" s="285">
        <f>ROUND(I193*H193,2)</f>
        <v>0</v>
      </c>
      <c r="K193" s="282" t="s">
        <v>5</v>
      </c>
      <c r="L193" s="286"/>
      <c r="M193" s="287" t="s">
        <v>5</v>
      </c>
      <c r="N193" s="288" t="s">
        <v>44</v>
      </c>
      <c r="O193" s="114"/>
      <c r="P193" s="251">
        <f>O193*H193</f>
        <v>0</v>
      </c>
      <c r="Q193" s="251">
        <v>3.3E-3</v>
      </c>
      <c r="R193" s="251">
        <f>Q193*H193</f>
        <v>1.6500000000000001E-2</v>
      </c>
      <c r="S193" s="251">
        <v>0</v>
      </c>
      <c r="T193" s="252">
        <f>S193*H193</f>
        <v>0</v>
      </c>
      <c r="AR193" s="97" t="s">
        <v>213</v>
      </c>
      <c r="AT193" s="97" t="s">
        <v>277</v>
      </c>
      <c r="AU193" s="97" t="s">
        <v>81</v>
      </c>
      <c r="AY193" s="97" t="s">
        <v>160</v>
      </c>
      <c r="BE193" s="253">
        <f>IF(N193="základní",J193,0)</f>
        <v>0</v>
      </c>
      <c r="BF193" s="253">
        <f>IF(N193="snížená",J193,0)</f>
        <v>0</v>
      </c>
      <c r="BG193" s="253">
        <f>IF(N193="zákl. přenesená",J193,0)</f>
        <v>0</v>
      </c>
      <c r="BH193" s="253">
        <f>IF(N193="sníž. přenesená",J193,0)</f>
        <v>0</v>
      </c>
      <c r="BI193" s="253">
        <f>IF(N193="nulová",J193,0)</f>
        <v>0</v>
      </c>
      <c r="BJ193" s="97" t="s">
        <v>77</v>
      </c>
      <c r="BK193" s="253">
        <f>ROUND(I193*H193,2)</f>
        <v>0</v>
      </c>
      <c r="BL193" s="97" t="s">
        <v>167</v>
      </c>
      <c r="BM193" s="97" t="s">
        <v>973</v>
      </c>
    </row>
    <row r="194" spans="2:65" s="118" customFormat="1" ht="16.5" customHeight="1">
      <c r="B194" s="113"/>
      <c r="C194" s="243" t="s">
        <v>344</v>
      </c>
      <c r="D194" s="243" t="s">
        <v>162</v>
      </c>
      <c r="E194" s="244" t="s">
        <v>974</v>
      </c>
      <c r="F194" s="245" t="s">
        <v>975</v>
      </c>
      <c r="G194" s="246" t="s">
        <v>353</v>
      </c>
      <c r="H194" s="247">
        <v>5</v>
      </c>
      <c r="I194" s="8"/>
      <c r="J194" s="248">
        <f>ROUND(I194*H194,2)</f>
        <v>0</v>
      </c>
      <c r="K194" s="245" t="s">
        <v>5</v>
      </c>
      <c r="L194" s="113"/>
      <c r="M194" s="249" t="s">
        <v>5</v>
      </c>
      <c r="N194" s="250" t="s">
        <v>44</v>
      </c>
      <c r="O194" s="114"/>
      <c r="P194" s="251">
        <f>O194*H194</f>
        <v>0</v>
      </c>
      <c r="Q194" s="251">
        <v>2.0000000000000002E-5</v>
      </c>
      <c r="R194" s="251">
        <f>Q194*H194</f>
        <v>1E-4</v>
      </c>
      <c r="S194" s="251">
        <v>0</v>
      </c>
      <c r="T194" s="252">
        <f>S194*H194</f>
        <v>0</v>
      </c>
      <c r="AR194" s="97" t="s">
        <v>167</v>
      </c>
      <c r="AT194" s="97" t="s">
        <v>162</v>
      </c>
      <c r="AU194" s="97" t="s">
        <v>81</v>
      </c>
      <c r="AY194" s="97" t="s">
        <v>160</v>
      </c>
      <c r="BE194" s="253">
        <f>IF(N194="základní",J194,0)</f>
        <v>0</v>
      </c>
      <c r="BF194" s="253">
        <f>IF(N194="snížená",J194,0)</f>
        <v>0</v>
      </c>
      <c r="BG194" s="253">
        <f>IF(N194="zákl. přenesená",J194,0)</f>
        <v>0</v>
      </c>
      <c r="BH194" s="253">
        <f>IF(N194="sníž. přenesená",J194,0)</f>
        <v>0</v>
      </c>
      <c r="BI194" s="253">
        <f>IF(N194="nulová",J194,0)</f>
        <v>0</v>
      </c>
      <c r="BJ194" s="97" t="s">
        <v>77</v>
      </c>
      <c r="BK194" s="253">
        <f>ROUND(I194*H194,2)</f>
        <v>0</v>
      </c>
      <c r="BL194" s="97" t="s">
        <v>167</v>
      </c>
      <c r="BM194" s="97" t="s">
        <v>976</v>
      </c>
    </row>
    <row r="195" spans="2:65" s="118" customFormat="1" ht="16.5" customHeight="1">
      <c r="B195" s="113"/>
      <c r="C195" s="280" t="s">
        <v>350</v>
      </c>
      <c r="D195" s="280" t="s">
        <v>277</v>
      </c>
      <c r="E195" s="281" t="s">
        <v>977</v>
      </c>
      <c r="F195" s="282" t="s">
        <v>978</v>
      </c>
      <c r="G195" s="283" t="s">
        <v>979</v>
      </c>
      <c r="H195" s="284">
        <v>5</v>
      </c>
      <c r="I195" s="12"/>
      <c r="J195" s="285">
        <f>ROUND(I195*H195,2)</f>
        <v>0</v>
      </c>
      <c r="K195" s="282" t="s">
        <v>5</v>
      </c>
      <c r="L195" s="286"/>
      <c r="M195" s="287" t="s">
        <v>5</v>
      </c>
      <c r="N195" s="288" t="s">
        <v>44</v>
      </c>
      <c r="O195" s="114"/>
      <c r="P195" s="251">
        <f>O195*H195</f>
        <v>0</v>
      </c>
      <c r="Q195" s="251">
        <v>4.2999999999999999E-4</v>
      </c>
      <c r="R195" s="251">
        <f>Q195*H195</f>
        <v>2.15E-3</v>
      </c>
      <c r="S195" s="251">
        <v>0</v>
      </c>
      <c r="T195" s="252">
        <f>S195*H195</f>
        <v>0</v>
      </c>
      <c r="AR195" s="97" t="s">
        <v>213</v>
      </c>
      <c r="AT195" s="97" t="s">
        <v>277</v>
      </c>
      <c r="AU195" s="97" t="s">
        <v>81</v>
      </c>
      <c r="AY195" s="97" t="s">
        <v>160</v>
      </c>
      <c r="BE195" s="253">
        <f>IF(N195="základní",J195,0)</f>
        <v>0</v>
      </c>
      <c r="BF195" s="253">
        <f>IF(N195="snížená",J195,0)</f>
        <v>0</v>
      </c>
      <c r="BG195" s="253">
        <f>IF(N195="zákl. přenesená",J195,0)</f>
        <v>0</v>
      </c>
      <c r="BH195" s="253">
        <f>IF(N195="sníž. přenesená",J195,0)</f>
        <v>0</v>
      </c>
      <c r="BI195" s="253">
        <f>IF(N195="nulová",J195,0)</f>
        <v>0</v>
      </c>
      <c r="BJ195" s="97" t="s">
        <v>77</v>
      </c>
      <c r="BK195" s="253">
        <f>ROUND(I195*H195,2)</f>
        <v>0</v>
      </c>
      <c r="BL195" s="97" t="s">
        <v>167</v>
      </c>
      <c r="BM195" s="97" t="s">
        <v>980</v>
      </c>
    </row>
    <row r="196" spans="2:65" s="118" customFormat="1" ht="25.5" customHeight="1">
      <c r="B196" s="113"/>
      <c r="C196" s="243" t="s">
        <v>357</v>
      </c>
      <c r="D196" s="243" t="s">
        <v>162</v>
      </c>
      <c r="E196" s="244" t="s">
        <v>981</v>
      </c>
      <c r="F196" s="245" t="s">
        <v>982</v>
      </c>
      <c r="G196" s="246" t="s">
        <v>353</v>
      </c>
      <c r="H196" s="247">
        <v>5</v>
      </c>
      <c r="I196" s="8"/>
      <c r="J196" s="248">
        <f>ROUND(I196*H196,2)</f>
        <v>0</v>
      </c>
      <c r="K196" s="245" t="s">
        <v>188</v>
      </c>
      <c r="L196" s="113"/>
      <c r="M196" s="249" t="s">
        <v>5</v>
      </c>
      <c r="N196" s="250" t="s">
        <v>44</v>
      </c>
      <c r="O196" s="114"/>
      <c r="P196" s="251">
        <f>O196*H196</f>
        <v>0</v>
      </c>
      <c r="Q196" s="251">
        <v>0</v>
      </c>
      <c r="R196" s="251">
        <f>Q196*H196</f>
        <v>0</v>
      </c>
      <c r="S196" s="251">
        <v>7.6800000000000002E-3</v>
      </c>
      <c r="T196" s="252">
        <f>S196*H196</f>
        <v>3.8400000000000004E-2</v>
      </c>
      <c r="AR196" s="97" t="s">
        <v>167</v>
      </c>
      <c r="AT196" s="97" t="s">
        <v>162</v>
      </c>
      <c r="AU196" s="97" t="s">
        <v>81</v>
      </c>
      <c r="AY196" s="97" t="s">
        <v>160</v>
      </c>
      <c r="BE196" s="253">
        <f>IF(N196="základní",J196,0)</f>
        <v>0</v>
      </c>
      <c r="BF196" s="253">
        <f>IF(N196="snížená",J196,0)</f>
        <v>0</v>
      </c>
      <c r="BG196" s="253">
        <f>IF(N196="zákl. přenesená",J196,0)</f>
        <v>0</v>
      </c>
      <c r="BH196" s="253">
        <f>IF(N196="sníž. přenesená",J196,0)</f>
        <v>0</v>
      </c>
      <c r="BI196" s="253">
        <f>IF(N196="nulová",J196,0)</f>
        <v>0</v>
      </c>
      <c r="BJ196" s="97" t="s">
        <v>77</v>
      </c>
      <c r="BK196" s="253">
        <f>ROUND(I196*H196,2)</f>
        <v>0</v>
      </c>
      <c r="BL196" s="97" t="s">
        <v>167</v>
      </c>
      <c r="BM196" s="97" t="s">
        <v>983</v>
      </c>
    </row>
    <row r="197" spans="2:65" s="258" customFormat="1">
      <c r="B197" s="257"/>
      <c r="D197" s="254" t="s">
        <v>171</v>
      </c>
      <c r="E197" s="259" t="s">
        <v>5</v>
      </c>
      <c r="F197" s="260" t="s">
        <v>984</v>
      </c>
      <c r="H197" s="259" t="s">
        <v>5</v>
      </c>
      <c r="I197" s="9"/>
      <c r="L197" s="257"/>
      <c r="M197" s="261"/>
      <c r="N197" s="262"/>
      <c r="O197" s="262"/>
      <c r="P197" s="262"/>
      <c r="Q197" s="262"/>
      <c r="R197" s="262"/>
      <c r="S197" s="262"/>
      <c r="T197" s="263"/>
      <c r="AT197" s="259" t="s">
        <v>171</v>
      </c>
      <c r="AU197" s="259" t="s">
        <v>81</v>
      </c>
      <c r="AV197" s="258" t="s">
        <v>77</v>
      </c>
      <c r="AW197" s="258" t="s">
        <v>36</v>
      </c>
      <c r="AX197" s="258" t="s">
        <v>73</v>
      </c>
      <c r="AY197" s="259" t="s">
        <v>160</v>
      </c>
    </row>
    <row r="198" spans="2:65" s="265" customFormat="1">
      <c r="B198" s="264"/>
      <c r="D198" s="254" t="s">
        <v>171</v>
      </c>
      <c r="E198" s="266" t="s">
        <v>5</v>
      </c>
      <c r="F198" s="267" t="s">
        <v>104</v>
      </c>
      <c r="H198" s="268">
        <v>5</v>
      </c>
      <c r="I198" s="10"/>
      <c r="L198" s="264"/>
      <c r="M198" s="269"/>
      <c r="N198" s="270"/>
      <c r="O198" s="270"/>
      <c r="P198" s="270"/>
      <c r="Q198" s="270"/>
      <c r="R198" s="270"/>
      <c r="S198" s="270"/>
      <c r="T198" s="271"/>
      <c r="AT198" s="266" t="s">
        <v>171</v>
      </c>
      <c r="AU198" s="266" t="s">
        <v>81</v>
      </c>
      <c r="AV198" s="265" t="s">
        <v>81</v>
      </c>
      <c r="AW198" s="265" t="s">
        <v>36</v>
      </c>
      <c r="AX198" s="265" t="s">
        <v>77</v>
      </c>
      <c r="AY198" s="266" t="s">
        <v>160</v>
      </c>
    </row>
    <row r="199" spans="2:65" s="118" customFormat="1" ht="25.5" customHeight="1">
      <c r="B199" s="113"/>
      <c r="C199" s="243" t="s">
        <v>361</v>
      </c>
      <c r="D199" s="243" t="s">
        <v>162</v>
      </c>
      <c r="E199" s="244" t="s">
        <v>985</v>
      </c>
      <c r="F199" s="245" t="s">
        <v>986</v>
      </c>
      <c r="G199" s="246" t="s">
        <v>353</v>
      </c>
      <c r="H199" s="247">
        <v>5</v>
      </c>
      <c r="I199" s="8"/>
      <c r="J199" s="248">
        <f>ROUND(I199*H199,2)</f>
        <v>0</v>
      </c>
      <c r="K199" s="245" t="s">
        <v>188</v>
      </c>
      <c r="L199" s="113"/>
      <c r="M199" s="249" t="s">
        <v>5</v>
      </c>
      <c r="N199" s="250" t="s">
        <v>44</v>
      </c>
      <c r="O199" s="114"/>
      <c r="P199" s="251">
        <f>O199*H199</f>
        <v>0</v>
      </c>
      <c r="Q199" s="251">
        <v>0</v>
      </c>
      <c r="R199" s="251">
        <f>Q199*H199</f>
        <v>0</v>
      </c>
      <c r="S199" s="251">
        <v>0</v>
      </c>
      <c r="T199" s="252">
        <f>S199*H199</f>
        <v>0</v>
      </c>
      <c r="AR199" s="97" t="s">
        <v>167</v>
      </c>
      <c r="AT199" s="97" t="s">
        <v>162</v>
      </c>
      <c r="AU199" s="97" t="s">
        <v>81</v>
      </c>
      <c r="AY199" s="97" t="s">
        <v>160</v>
      </c>
      <c r="BE199" s="253">
        <f>IF(N199="základní",J199,0)</f>
        <v>0</v>
      </c>
      <c r="BF199" s="253">
        <f>IF(N199="snížená",J199,0)</f>
        <v>0</v>
      </c>
      <c r="BG199" s="253">
        <f>IF(N199="zákl. přenesená",J199,0)</f>
        <v>0</v>
      </c>
      <c r="BH199" s="253">
        <f>IF(N199="sníž. přenesená",J199,0)</f>
        <v>0</v>
      </c>
      <c r="BI199" s="253">
        <f>IF(N199="nulová",J199,0)</f>
        <v>0</v>
      </c>
      <c r="BJ199" s="97" t="s">
        <v>77</v>
      </c>
      <c r="BK199" s="253">
        <f>ROUND(I199*H199,2)</f>
        <v>0</v>
      </c>
      <c r="BL199" s="97" t="s">
        <v>167</v>
      </c>
      <c r="BM199" s="97" t="s">
        <v>987</v>
      </c>
    </row>
    <row r="200" spans="2:65" s="258" customFormat="1">
      <c r="B200" s="257"/>
      <c r="D200" s="254" t="s">
        <v>171</v>
      </c>
      <c r="E200" s="259" t="s">
        <v>5</v>
      </c>
      <c r="F200" s="260" t="s">
        <v>960</v>
      </c>
      <c r="H200" s="259" t="s">
        <v>5</v>
      </c>
      <c r="I200" s="9"/>
      <c r="L200" s="257"/>
      <c r="M200" s="261"/>
      <c r="N200" s="262"/>
      <c r="O200" s="262"/>
      <c r="P200" s="262"/>
      <c r="Q200" s="262"/>
      <c r="R200" s="262"/>
      <c r="S200" s="262"/>
      <c r="T200" s="263"/>
      <c r="AT200" s="259" t="s">
        <v>171</v>
      </c>
      <c r="AU200" s="259" t="s">
        <v>81</v>
      </c>
      <c r="AV200" s="258" t="s">
        <v>77</v>
      </c>
      <c r="AW200" s="258" t="s">
        <v>36</v>
      </c>
      <c r="AX200" s="258" t="s">
        <v>73</v>
      </c>
      <c r="AY200" s="259" t="s">
        <v>160</v>
      </c>
    </row>
    <row r="201" spans="2:65" s="265" customFormat="1">
      <c r="B201" s="264"/>
      <c r="D201" s="254" t="s">
        <v>171</v>
      </c>
      <c r="E201" s="266" t="s">
        <v>5</v>
      </c>
      <c r="F201" s="267" t="s">
        <v>104</v>
      </c>
      <c r="H201" s="268">
        <v>5</v>
      </c>
      <c r="I201" s="10"/>
      <c r="L201" s="264"/>
      <c r="M201" s="269"/>
      <c r="N201" s="270"/>
      <c r="O201" s="270"/>
      <c r="P201" s="270"/>
      <c r="Q201" s="270"/>
      <c r="R201" s="270"/>
      <c r="S201" s="270"/>
      <c r="T201" s="271"/>
      <c r="AT201" s="266" t="s">
        <v>171</v>
      </c>
      <c r="AU201" s="266" t="s">
        <v>81</v>
      </c>
      <c r="AV201" s="265" t="s">
        <v>81</v>
      </c>
      <c r="AW201" s="265" t="s">
        <v>36</v>
      </c>
      <c r="AX201" s="265" t="s">
        <v>77</v>
      </c>
      <c r="AY201" s="266" t="s">
        <v>160</v>
      </c>
    </row>
    <row r="202" spans="2:65" s="118" customFormat="1" ht="16.5" customHeight="1">
      <c r="B202" s="113"/>
      <c r="C202" s="280" t="s">
        <v>365</v>
      </c>
      <c r="D202" s="280" t="s">
        <v>277</v>
      </c>
      <c r="E202" s="281" t="s">
        <v>988</v>
      </c>
      <c r="F202" s="304" t="s">
        <v>989</v>
      </c>
      <c r="G202" s="283" t="s">
        <v>353</v>
      </c>
      <c r="H202" s="284">
        <v>5</v>
      </c>
      <c r="I202" s="12"/>
      <c r="J202" s="285">
        <f>ROUND(I202*H202,2)</f>
        <v>0</v>
      </c>
      <c r="K202" s="282" t="s">
        <v>188</v>
      </c>
      <c r="L202" s="286"/>
      <c r="M202" s="287" t="s">
        <v>5</v>
      </c>
      <c r="N202" s="288" t="s">
        <v>44</v>
      </c>
      <c r="O202" s="114"/>
      <c r="P202" s="251">
        <f>O202*H202</f>
        <v>0</v>
      </c>
      <c r="Q202" s="251">
        <v>1.9E-3</v>
      </c>
      <c r="R202" s="251">
        <f>Q202*H202</f>
        <v>9.4999999999999998E-3</v>
      </c>
      <c r="S202" s="251">
        <v>0</v>
      </c>
      <c r="T202" s="252">
        <f>S202*H202</f>
        <v>0</v>
      </c>
      <c r="AR202" s="97" t="s">
        <v>213</v>
      </c>
      <c r="AT202" s="97" t="s">
        <v>277</v>
      </c>
      <c r="AU202" s="97" t="s">
        <v>81</v>
      </c>
      <c r="AY202" s="97" t="s">
        <v>160</v>
      </c>
      <c r="BE202" s="253">
        <f>IF(N202="základní",J202,0)</f>
        <v>0</v>
      </c>
      <c r="BF202" s="253">
        <f>IF(N202="snížená",J202,0)</f>
        <v>0</v>
      </c>
      <c r="BG202" s="253">
        <f>IF(N202="zákl. přenesená",J202,0)</f>
        <v>0</v>
      </c>
      <c r="BH202" s="253">
        <f>IF(N202="sníž. přenesená",J202,0)</f>
        <v>0</v>
      </c>
      <c r="BI202" s="253">
        <f>IF(N202="nulová",J202,0)</f>
        <v>0</v>
      </c>
      <c r="BJ202" s="97" t="s">
        <v>77</v>
      </c>
      <c r="BK202" s="253">
        <f>ROUND(I202*H202,2)</f>
        <v>0</v>
      </c>
      <c r="BL202" s="97" t="s">
        <v>167</v>
      </c>
      <c r="BM202" s="97" t="s">
        <v>990</v>
      </c>
    </row>
    <row r="203" spans="2:65" s="118" customFormat="1" ht="16.5" customHeight="1">
      <c r="B203" s="113"/>
      <c r="C203" s="243" t="s">
        <v>374</v>
      </c>
      <c r="D203" s="243" t="s">
        <v>162</v>
      </c>
      <c r="E203" s="244" t="s">
        <v>991</v>
      </c>
      <c r="F203" s="245" t="s">
        <v>992</v>
      </c>
      <c r="G203" s="246" t="s">
        <v>353</v>
      </c>
      <c r="H203" s="247">
        <v>5</v>
      </c>
      <c r="I203" s="8"/>
      <c r="J203" s="248">
        <f>ROUND(I203*H203,2)</f>
        <v>0</v>
      </c>
      <c r="K203" s="245" t="s">
        <v>188</v>
      </c>
      <c r="L203" s="113"/>
      <c r="M203" s="249" t="s">
        <v>5</v>
      </c>
      <c r="N203" s="250" t="s">
        <v>44</v>
      </c>
      <c r="O203" s="114"/>
      <c r="P203" s="251">
        <f>O203*H203</f>
        <v>0</v>
      </c>
      <c r="Q203" s="251">
        <v>0.12303</v>
      </c>
      <c r="R203" s="251">
        <f>Q203*H203</f>
        <v>0.61514999999999997</v>
      </c>
      <c r="S203" s="251">
        <v>0</v>
      </c>
      <c r="T203" s="252">
        <f>S203*H203</f>
        <v>0</v>
      </c>
      <c r="AR203" s="97" t="s">
        <v>167</v>
      </c>
      <c r="AT203" s="97" t="s">
        <v>162</v>
      </c>
      <c r="AU203" s="97" t="s">
        <v>81</v>
      </c>
      <c r="AY203" s="97" t="s">
        <v>160</v>
      </c>
      <c r="BE203" s="253">
        <f>IF(N203="základní",J203,0)</f>
        <v>0</v>
      </c>
      <c r="BF203" s="253">
        <f>IF(N203="snížená",J203,0)</f>
        <v>0</v>
      </c>
      <c r="BG203" s="253">
        <f>IF(N203="zákl. přenesená",J203,0)</f>
        <v>0</v>
      </c>
      <c r="BH203" s="253">
        <f>IF(N203="sníž. přenesená",J203,0)</f>
        <v>0</v>
      </c>
      <c r="BI203" s="253">
        <f>IF(N203="nulová",J203,0)</f>
        <v>0</v>
      </c>
      <c r="BJ203" s="97" t="s">
        <v>77</v>
      </c>
      <c r="BK203" s="253">
        <f>ROUND(I203*H203,2)</f>
        <v>0</v>
      </c>
      <c r="BL203" s="97" t="s">
        <v>167</v>
      </c>
      <c r="BM203" s="97" t="s">
        <v>993</v>
      </c>
    </row>
    <row r="204" spans="2:65" s="258" customFormat="1">
      <c r="B204" s="257"/>
      <c r="D204" s="254" t="s">
        <v>171</v>
      </c>
      <c r="E204" s="259" t="s">
        <v>5</v>
      </c>
      <c r="F204" s="260" t="s">
        <v>960</v>
      </c>
      <c r="H204" s="259" t="s">
        <v>5</v>
      </c>
      <c r="I204" s="9"/>
      <c r="L204" s="257"/>
      <c r="M204" s="261"/>
      <c r="N204" s="262"/>
      <c r="O204" s="262"/>
      <c r="P204" s="262"/>
      <c r="Q204" s="262"/>
      <c r="R204" s="262"/>
      <c r="S204" s="262"/>
      <c r="T204" s="263"/>
      <c r="AT204" s="259" t="s">
        <v>171</v>
      </c>
      <c r="AU204" s="259" t="s">
        <v>81</v>
      </c>
      <c r="AV204" s="258" t="s">
        <v>77</v>
      </c>
      <c r="AW204" s="258" t="s">
        <v>36</v>
      </c>
      <c r="AX204" s="258" t="s">
        <v>73</v>
      </c>
      <c r="AY204" s="259" t="s">
        <v>160</v>
      </c>
    </row>
    <row r="205" spans="2:65" s="265" customFormat="1">
      <c r="B205" s="264"/>
      <c r="D205" s="254" t="s">
        <v>171</v>
      </c>
      <c r="E205" s="266" t="s">
        <v>5</v>
      </c>
      <c r="F205" s="267" t="s">
        <v>104</v>
      </c>
      <c r="H205" s="268">
        <v>5</v>
      </c>
      <c r="I205" s="10"/>
      <c r="L205" s="264"/>
      <c r="M205" s="269"/>
      <c r="N205" s="270"/>
      <c r="O205" s="270"/>
      <c r="P205" s="270"/>
      <c r="Q205" s="270"/>
      <c r="R205" s="270"/>
      <c r="S205" s="270"/>
      <c r="T205" s="271"/>
      <c r="AT205" s="266" t="s">
        <v>171</v>
      </c>
      <c r="AU205" s="266" t="s">
        <v>81</v>
      </c>
      <c r="AV205" s="265" t="s">
        <v>81</v>
      </c>
      <c r="AW205" s="265" t="s">
        <v>36</v>
      </c>
      <c r="AX205" s="265" t="s">
        <v>77</v>
      </c>
      <c r="AY205" s="266" t="s">
        <v>160</v>
      </c>
    </row>
    <row r="206" spans="2:65" s="118" customFormat="1" ht="16.5" customHeight="1">
      <c r="B206" s="113"/>
      <c r="C206" s="280" t="s">
        <v>380</v>
      </c>
      <c r="D206" s="280" t="s">
        <v>277</v>
      </c>
      <c r="E206" s="281" t="s">
        <v>994</v>
      </c>
      <c r="F206" s="304" t="s">
        <v>995</v>
      </c>
      <c r="G206" s="283" t="s">
        <v>876</v>
      </c>
      <c r="H206" s="284">
        <v>5</v>
      </c>
      <c r="I206" s="12"/>
      <c r="J206" s="285">
        <f>ROUND(I206*H206,2)</f>
        <v>0</v>
      </c>
      <c r="K206" s="282" t="s">
        <v>5</v>
      </c>
      <c r="L206" s="286"/>
      <c r="M206" s="287" t="s">
        <v>5</v>
      </c>
      <c r="N206" s="288" t="s">
        <v>44</v>
      </c>
      <c r="O206" s="114"/>
      <c r="P206" s="251">
        <f>O206*H206</f>
        <v>0</v>
      </c>
      <c r="Q206" s="251">
        <v>7.1000000000000004E-3</v>
      </c>
      <c r="R206" s="251">
        <f>Q206*H206</f>
        <v>3.5500000000000004E-2</v>
      </c>
      <c r="S206" s="251">
        <v>0</v>
      </c>
      <c r="T206" s="252">
        <f>S206*H206</f>
        <v>0</v>
      </c>
      <c r="AR206" s="97" t="s">
        <v>213</v>
      </c>
      <c r="AT206" s="97" t="s">
        <v>277</v>
      </c>
      <c r="AU206" s="97" t="s">
        <v>81</v>
      </c>
      <c r="AY206" s="97" t="s">
        <v>160</v>
      </c>
      <c r="BE206" s="253">
        <f>IF(N206="základní",J206,0)</f>
        <v>0</v>
      </c>
      <c r="BF206" s="253">
        <f>IF(N206="snížená",J206,0)</f>
        <v>0</v>
      </c>
      <c r="BG206" s="253">
        <f>IF(N206="zákl. přenesená",J206,0)</f>
        <v>0</v>
      </c>
      <c r="BH206" s="253">
        <f>IF(N206="sníž. přenesená",J206,0)</f>
        <v>0</v>
      </c>
      <c r="BI206" s="253">
        <f>IF(N206="nulová",J206,0)</f>
        <v>0</v>
      </c>
      <c r="BJ206" s="97" t="s">
        <v>77</v>
      </c>
      <c r="BK206" s="253">
        <f>ROUND(I206*H206,2)</f>
        <v>0</v>
      </c>
      <c r="BL206" s="97" t="s">
        <v>167</v>
      </c>
      <c r="BM206" s="97" t="s">
        <v>996</v>
      </c>
    </row>
    <row r="207" spans="2:65" s="118" customFormat="1" ht="16.5" customHeight="1">
      <c r="B207" s="113"/>
      <c r="C207" s="280" t="s">
        <v>386</v>
      </c>
      <c r="D207" s="280" t="s">
        <v>277</v>
      </c>
      <c r="E207" s="281" t="s">
        <v>997</v>
      </c>
      <c r="F207" s="304" t="s">
        <v>998</v>
      </c>
      <c r="G207" s="283" t="s">
        <v>876</v>
      </c>
      <c r="H207" s="284">
        <v>5</v>
      </c>
      <c r="I207" s="12"/>
      <c r="J207" s="285">
        <f>ROUND(I207*H207,2)</f>
        <v>0</v>
      </c>
      <c r="K207" s="282" t="s">
        <v>5</v>
      </c>
      <c r="L207" s="286"/>
      <c r="M207" s="287" t="s">
        <v>5</v>
      </c>
      <c r="N207" s="288" t="s">
        <v>44</v>
      </c>
      <c r="O207" s="114"/>
      <c r="P207" s="251">
        <f>O207*H207</f>
        <v>0</v>
      </c>
      <c r="Q207" s="251">
        <v>6.4999999999999997E-4</v>
      </c>
      <c r="R207" s="251">
        <f>Q207*H207</f>
        <v>3.2499999999999999E-3</v>
      </c>
      <c r="S207" s="251">
        <v>0</v>
      </c>
      <c r="T207" s="252">
        <f>S207*H207</f>
        <v>0</v>
      </c>
      <c r="AR207" s="97" t="s">
        <v>213</v>
      </c>
      <c r="AT207" s="97" t="s">
        <v>277</v>
      </c>
      <c r="AU207" s="97" t="s">
        <v>81</v>
      </c>
      <c r="AY207" s="97" t="s">
        <v>160</v>
      </c>
      <c r="BE207" s="253">
        <f>IF(N207="základní",J207,0)</f>
        <v>0</v>
      </c>
      <c r="BF207" s="253">
        <f>IF(N207="snížená",J207,0)</f>
        <v>0</v>
      </c>
      <c r="BG207" s="253">
        <f>IF(N207="zákl. přenesená",J207,0)</f>
        <v>0</v>
      </c>
      <c r="BH207" s="253">
        <f>IF(N207="sníž. přenesená",J207,0)</f>
        <v>0</v>
      </c>
      <c r="BI207" s="253">
        <f>IF(N207="nulová",J207,0)</f>
        <v>0</v>
      </c>
      <c r="BJ207" s="97" t="s">
        <v>77</v>
      </c>
      <c r="BK207" s="253">
        <f>ROUND(I207*H207,2)</f>
        <v>0</v>
      </c>
      <c r="BL207" s="97" t="s">
        <v>167</v>
      </c>
      <c r="BM207" s="97" t="s">
        <v>999</v>
      </c>
    </row>
    <row r="208" spans="2:65" s="118" customFormat="1" ht="16.5" customHeight="1">
      <c r="B208" s="113"/>
      <c r="C208" s="243" t="s">
        <v>392</v>
      </c>
      <c r="D208" s="243" t="s">
        <v>162</v>
      </c>
      <c r="E208" s="244" t="s">
        <v>1000</v>
      </c>
      <c r="F208" s="245" t="s">
        <v>1001</v>
      </c>
      <c r="G208" s="246" t="s">
        <v>353</v>
      </c>
      <c r="H208" s="247">
        <v>5</v>
      </c>
      <c r="I208" s="8"/>
      <c r="J208" s="248">
        <f>ROUND(I208*H208,2)</f>
        <v>0</v>
      </c>
      <c r="K208" s="245" t="s">
        <v>5</v>
      </c>
      <c r="L208" s="113"/>
      <c r="M208" s="249" t="s">
        <v>5</v>
      </c>
      <c r="N208" s="250" t="s">
        <v>44</v>
      </c>
      <c r="O208" s="114"/>
      <c r="P208" s="251">
        <f>O208*H208</f>
        <v>0</v>
      </c>
      <c r="Q208" s="251">
        <v>1.4999999999999999E-4</v>
      </c>
      <c r="R208" s="251">
        <f>Q208*H208</f>
        <v>7.4999999999999991E-4</v>
      </c>
      <c r="S208" s="251">
        <v>0</v>
      </c>
      <c r="T208" s="252">
        <f>S208*H208</f>
        <v>0</v>
      </c>
      <c r="AR208" s="97" t="s">
        <v>167</v>
      </c>
      <c r="AT208" s="97" t="s">
        <v>162</v>
      </c>
      <c r="AU208" s="97" t="s">
        <v>81</v>
      </c>
      <c r="AY208" s="97" t="s">
        <v>160</v>
      </c>
      <c r="BE208" s="253">
        <f>IF(N208="základní",J208,0)</f>
        <v>0</v>
      </c>
      <c r="BF208" s="253">
        <f>IF(N208="snížená",J208,0)</f>
        <v>0</v>
      </c>
      <c r="BG208" s="253">
        <f>IF(N208="zákl. přenesená",J208,0)</f>
        <v>0</v>
      </c>
      <c r="BH208" s="253">
        <f>IF(N208="sníž. přenesená",J208,0)</f>
        <v>0</v>
      </c>
      <c r="BI208" s="253">
        <f>IF(N208="nulová",J208,0)</f>
        <v>0</v>
      </c>
      <c r="BJ208" s="97" t="s">
        <v>77</v>
      </c>
      <c r="BK208" s="253">
        <f>ROUND(I208*H208,2)</f>
        <v>0</v>
      </c>
      <c r="BL208" s="97" t="s">
        <v>167</v>
      </c>
      <c r="BM208" s="97" t="s">
        <v>1002</v>
      </c>
    </row>
    <row r="209" spans="2:65" s="258" customFormat="1">
      <c r="B209" s="257"/>
      <c r="D209" s="254" t="s">
        <v>171</v>
      </c>
      <c r="E209" s="259" t="s">
        <v>5</v>
      </c>
      <c r="F209" s="260" t="s">
        <v>1003</v>
      </c>
      <c r="H209" s="259" t="s">
        <v>5</v>
      </c>
      <c r="I209" s="9"/>
      <c r="L209" s="257"/>
      <c r="M209" s="261"/>
      <c r="N209" s="262"/>
      <c r="O209" s="262"/>
      <c r="P209" s="262"/>
      <c r="Q209" s="262"/>
      <c r="R209" s="262"/>
      <c r="S209" s="262"/>
      <c r="T209" s="263"/>
      <c r="AT209" s="259" t="s">
        <v>171</v>
      </c>
      <c r="AU209" s="259" t="s">
        <v>81</v>
      </c>
      <c r="AV209" s="258" t="s">
        <v>77</v>
      </c>
      <c r="AW209" s="258" t="s">
        <v>36</v>
      </c>
      <c r="AX209" s="258" t="s">
        <v>73</v>
      </c>
      <c r="AY209" s="259" t="s">
        <v>160</v>
      </c>
    </row>
    <row r="210" spans="2:65" s="265" customFormat="1">
      <c r="B210" s="264"/>
      <c r="D210" s="254" t="s">
        <v>171</v>
      </c>
      <c r="E210" s="266" t="s">
        <v>5</v>
      </c>
      <c r="F210" s="267" t="s">
        <v>104</v>
      </c>
      <c r="H210" s="268">
        <v>5</v>
      </c>
      <c r="I210" s="10"/>
      <c r="L210" s="264"/>
      <c r="M210" s="269"/>
      <c r="N210" s="270"/>
      <c r="O210" s="270"/>
      <c r="P210" s="270"/>
      <c r="Q210" s="270"/>
      <c r="R210" s="270"/>
      <c r="S210" s="270"/>
      <c r="T210" s="271"/>
      <c r="AT210" s="266" t="s">
        <v>171</v>
      </c>
      <c r="AU210" s="266" t="s">
        <v>81</v>
      </c>
      <c r="AV210" s="265" t="s">
        <v>81</v>
      </c>
      <c r="AW210" s="265" t="s">
        <v>36</v>
      </c>
      <c r="AX210" s="265" t="s">
        <v>77</v>
      </c>
      <c r="AY210" s="266" t="s">
        <v>160</v>
      </c>
    </row>
    <row r="211" spans="2:65" s="231" customFormat="1" ht="29.85" customHeight="1">
      <c r="B211" s="230"/>
      <c r="D211" s="232" t="s">
        <v>72</v>
      </c>
      <c r="E211" s="241" t="s">
        <v>218</v>
      </c>
      <c r="F211" s="241" t="s">
        <v>527</v>
      </c>
      <c r="I211" s="7"/>
      <c r="J211" s="242">
        <f>BK211</f>
        <v>0</v>
      </c>
      <c r="L211" s="230"/>
      <c r="M211" s="235"/>
      <c r="N211" s="236"/>
      <c r="O211" s="236"/>
      <c r="P211" s="237">
        <f>SUM(P212:P217)</f>
        <v>0</v>
      </c>
      <c r="Q211" s="236"/>
      <c r="R211" s="237">
        <f>SUM(R212:R217)</f>
        <v>1.0500000000000001E-2</v>
      </c>
      <c r="S211" s="236"/>
      <c r="T211" s="238">
        <f>SUM(T212:T217)</f>
        <v>0</v>
      </c>
      <c r="AR211" s="232" t="s">
        <v>77</v>
      </c>
      <c r="AT211" s="239" t="s">
        <v>72</v>
      </c>
      <c r="AU211" s="239" t="s">
        <v>77</v>
      </c>
      <c r="AY211" s="232" t="s">
        <v>160</v>
      </c>
      <c r="BK211" s="240">
        <f>SUM(BK212:BK217)</f>
        <v>0</v>
      </c>
    </row>
    <row r="212" spans="2:65" s="118" customFormat="1" ht="25.5" customHeight="1">
      <c r="B212" s="113"/>
      <c r="C212" s="243" t="s">
        <v>397</v>
      </c>
      <c r="D212" s="243" t="s">
        <v>162</v>
      </c>
      <c r="E212" s="244" t="s">
        <v>534</v>
      </c>
      <c r="F212" s="245" t="s">
        <v>535</v>
      </c>
      <c r="G212" s="246" t="s">
        <v>187</v>
      </c>
      <c r="H212" s="247">
        <v>30</v>
      </c>
      <c r="I212" s="8"/>
      <c r="J212" s="248">
        <f>ROUND(I212*H212,2)</f>
        <v>0</v>
      </c>
      <c r="K212" s="245" t="s">
        <v>188</v>
      </c>
      <c r="L212" s="113"/>
      <c r="M212" s="249" t="s">
        <v>5</v>
      </c>
      <c r="N212" s="250" t="s">
        <v>44</v>
      </c>
      <c r="O212" s="114"/>
      <c r="P212" s="251">
        <f>O212*H212</f>
        <v>0</v>
      </c>
      <c r="Q212" s="251">
        <v>1.0000000000000001E-5</v>
      </c>
      <c r="R212" s="251">
        <f>Q212*H212</f>
        <v>3.0000000000000003E-4</v>
      </c>
      <c r="S212" s="251">
        <v>0</v>
      </c>
      <c r="T212" s="252">
        <f>S212*H212</f>
        <v>0</v>
      </c>
      <c r="AR212" s="97" t="s">
        <v>167</v>
      </c>
      <c r="AT212" s="97" t="s">
        <v>162</v>
      </c>
      <c r="AU212" s="97" t="s">
        <v>81</v>
      </c>
      <c r="AY212" s="97" t="s">
        <v>160</v>
      </c>
      <c r="BE212" s="253">
        <f>IF(N212="základní",J212,0)</f>
        <v>0</v>
      </c>
      <c r="BF212" s="253">
        <f>IF(N212="snížená",J212,0)</f>
        <v>0</v>
      </c>
      <c r="BG212" s="253">
        <f>IF(N212="zákl. přenesená",J212,0)</f>
        <v>0</v>
      </c>
      <c r="BH212" s="253">
        <f>IF(N212="sníž. přenesená",J212,0)</f>
        <v>0</v>
      </c>
      <c r="BI212" s="253">
        <f>IF(N212="nulová",J212,0)</f>
        <v>0</v>
      </c>
      <c r="BJ212" s="97" t="s">
        <v>77</v>
      </c>
      <c r="BK212" s="253">
        <f>ROUND(I212*H212,2)</f>
        <v>0</v>
      </c>
      <c r="BL212" s="97" t="s">
        <v>167</v>
      </c>
      <c r="BM212" s="97" t="s">
        <v>1004</v>
      </c>
    </row>
    <row r="213" spans="2:65" s="265" customFormat="1">
      <c r="B213" s="264"/>
      <c r="D213" s="254" t="s">
        <v>171</v>
      </c>
      <c r="E213" s="266" t="s">
        <v>5</v>
      </c>
      <c r="F213" s="267" t="s">
        <v>1005</v>
      </c>
      <c r="H213" s="268">
        <v>30</v>
      </c>
      <c r="I213" s="10"/>
      <c r="L213" s="264"/>
      <c r="M213" s="269"/>
      <c r="N213" s="270"/>
      <c r="O213" s="270"/>
      <c r="P213" s="270"/>
      <c r="Q213" s="270"/>
      <c r="R213" s="270"/>
      <c r="S213" s="270"/>
      <c r="T213" s="271"/>
      <c r="AT213" s="266" t="s">
        <v>171</v>
      </c>
      <c r="AU213" s="266" t="s">
        <v>81</v>
      </c>
      <c r="AV213" s="265" t="s">
        <v>81</v>
      </c>
      <c r="AW213" s="265" t="s">
        <v>36</v>
      </c>
      <c r="AX213" s="265" t="s">
        <v>77</v>
      </c>
      <c r="AY213" s="266" t="s">
        <v>160</v>
      </c>
    </row>
    <row r="214" spans="2:65" s="118" customFormat="1" ht="38.25" customHeight="1">
      <c r="B214" s="113"/>
      <c r="C214" s="243" t="s">
        <v>401</v>
      </c>
      <c r="D214" s="243" t="s">
        <v>162</v>
      </c>
      <c r="E214" s="244" t="s">
        <v>540</v>
      </c>
      <c r="F214" s="245" t="s">
        <v>541</v>
      </c>
      <c r="G214" s="246" t="s">
        <v>187</v>
      </c>
      <c r="H214" s="247">
        <v>30</v>
      </c>
      <c r="I214" s="8"/>
      <c r="J214" s="248">
        <f>ROUND(I214*H214,2)</f>
        <v>0</v>
      </c>
      <c r="K214" s="245" t="s">
        <v>188</v>
      </c>
      <c r="L214" s="113"/>
      <c r="M214" s="249" t="s">
        <v>5</v>
      </c>
      <c r="N214" s="250" t="s">
        <v>44</v>
      </c>
      <c r="O214" s="114"/>
      <c r="P214" s="251">
        <f>O214*H214</f>
        <v>0</v>
      </c>
      <c r="Q214" s="251">
        <v>3.4000000000000002E-4</v>
      </c>
      <c r="R214" s="251">
        <f>Q214*H214</f>
        <v>1.0200000000000001E-2</v>
      </c>
      <c r="S214" s="251">
        <v>0</v>
      </c>
      <c r="T214" s="252">
        <f>S214*H214</f>
        <v>0</v>
      </c>
      <c r="AR214" s="97" t="s">
        <v>167</v>
      </c>
      <c r="AT214" s="97" t="s">
        <v>162</v>
      </c>
      <c r="AU214" s="97" t="s">
        <v>81</v>
      </c>
      <c r="AY214" s="97" t="s">
        <v>160</v>
      </c>
      <c r="BE214" s="253">
        <f>IF(N214="základní",J214,0)</f>
        <v>0</v>
      </c>
      <c r="BF214" s="253">
        <f>IF(N214="snížená",J214,0)</f>
        <v>0</v>
      </c>
      <c r="BG214" s="253">
        <f>IF(N214="zákl. přenesená",J214,0)</f>
        <v>0</v>
      </c>
      <c r="BH214" s="253">
        <f>IF(N214="sníž. přenesená",J214,0)</f>
        <v>0</v>
      </c>
      <c r="BI214" s="253">
        <f>IF(N214="nulová",J214,0)</f>
        <v>0</v>
      </c>
      <c r="BJ214" s="97" t="s">
        <v>77</v>
      </c>
      <c r="BK214" s="253">
        <f>ROUND(I214*H214,2)</f>
        <v>0</v>
      </c>
      <c r="BL214" s="97" t="s">
        <v>167</v>
      </c>
      <c r="BM214" s="97" t="s">
        <v>1006</v>
      </c>
    </row>
    <row r="215" spans="2:65" s="265" customFormat="1">
      <c r="B215" s="264"/>
      <c r="D215" s="254" t="s">
        <v>171</v>
      </c>
      <c r="E215" s="266" t="s">
        <v>5</v>
      </c>
      <c r="F215" s="267" t="s">
        <v>1005</v>
      </c>
      <c r="H215" s="268">
        <v>30</v>
      </c>
      <c r="I215" s="10"/>
      <c r="L215" s="264"/>
      <c r="M215" s="269"/>
      <c r="N215" s="270"/>
      <c r="O215" s="270"/>
      <c r="P215" s="270"/>
      <c r="Q215" s="270"/>
      <c r="R215" s="270"/>
      <c r="S215" s="270"/>
      <c r="T215" s="271"/>
      <c r="AT215" s="266" t="s">
        <v>171</v>
      </c>
      <c r="AU215" s="266" t="s">
        <v>81</v>
      </c>
      <c r="AV215" s="265" t="s">
        <v>81</v>
      </c>
      <c r="AW215" s="265" t="s">
        <v>36</v>
      </c>
      <c r="AX215" s="265" t="s">
        <v>77</v>
      </c>
      <c r="AY215" s="266" t="s">
        <v>160</v>
      </c>
    </row>
    <row r="216" spans="2:65" s="118" customFormat="1" ht="25.5" customHeight="1">
      <c r="B216" s="113"/>
      <c r="C216" s="243" t="s">
        <v>405</v>
      </c>
      <c r="D216" s="243" t="s">
        <v>162</v>
      </c>
      <c r="E216" s="244" t="s">
        <v>544</v>
      </c>
      <c r="F216" s="245" t="s">
        <v>545</v>
      </c>
      <c r="G216" s="246" t="s">
        <v>187</v>
      </c>
      <c r="H216" s="247">
        <v>30</v>
      </c>
      <c r="I216" s="8"/>
      <c r="J216" s="248">
        <f>ROUND(I216*H216,2)</f>
        <v>0</v>
      </c>
      <c r="K216" s="245" t="s">
        <v>5</v>
      </c>
      <c r="L216" s="113"/>
      <c r="M216" s="249" t="s">
        <v>5</v>
      </c>
      <c r="N216" s="250" t="s">
        <v>44</v>
      </c>
      <c r="O216" s="114"/>
      <c r="P216" s="251">
        <f>O216*H216</f>
        <v>0</v>
      </c>
      <c r="Q216" s="251">
        <v>0</v>
      </c>
      <c r="R216" s="251">
        <f>Q216*H216</f>
        <v>0</v>
      </c>
      <c r="S216" s="251">
        <v>0</v>
      </c>
      <c r="T216" s="252">
        <f>S216*H216</f>
        <v>0</v>
      </c>
      <c r="AR216" s="97" t="s">
        <v>167</v>
      </c>
      <c r="AT216" s="97" t="s">
        <v>162</v>
      </c>
      <c r="AU216" s="97" t="s">
        <v>81</v>
      </c>
      <c r="AY216" s="97" t="s">
        <v>160</v>
      </c>
      <c r="BE216" s="253">
        <f>IF(N216="základní",J216,0)</f>
        <v>0</v>
      </c>
      <c r="BF216" s="253">
        <f>IF(N216="snížená",J216,0)</f>
        <v>0</v>
      </c>
      <c r="BG216" s="253">
        <f>IF(N216="zákl. přenesená",J216,0)</f>
        <v>0</v>
      </c>
      <c r="BH216" s="253">
        <f>IF(N216="sníž. přenesená",J216,0)</f>
        <v>0</v>
      </c>
      <c r="BI216" s="253">
        <f>IF(N216="nulová",J216,0)</f>
        <v>0</v>
      </c>
      <c r="BJ216" s="97" t="s">
        <v>77</v>
      </c>
      <c r="BK216" s="253">
        <f>ROUND(I216*H216,2)</f>
        <v>0</v>
      </c>
      <c r="BL216" s="97" t="s">
        <v>167</v>
      </c>
      <c r="BM216" s="97" t="s">
        <v>1007</v>
      </c>
    </row>
    <row r="217" spans="2:65" s="265" customFormat="1">
      <c r="B217" s="264"/>
      <c r="D217" s="254" t="s">
        <v>171</v>
      </c>
      <c r="E217" s="266" t="s">
        <v>5</v>
      </c>
      <c r="F217" s="267" t="s">
        <v>1005</v>
      </c>
      <c r="H217" s="268">
        <v>30</v>
      </c>
      <c r="I217" s="10"/>
      <c r="L217" s="264"/>
      <c r="M217" s="269"/>
      <c r="N217" s="270"/>
      <c r="O217" s="270"/>
      <c r="P217" s="270"/>
      <c r="Q217" s="270"/>
      <c r="R217" s="270"/>
      <c r="S217" s="270"/>
      <c r="T217" s="271"/>
      <c r="AT217" s="266" t="s">
        <v>171</v>
      </c>
      <c r="AU217" s="266" t="s">
        <v>81</v>
      </c>
      <c r="AV217" s="265" t="s">
        <v>81</v>
      </c>
      <c r="AW217" s="265" t="s">
        <v>36</v>
      </c>
      <c r="AX217" s="265" t="s">
        <v>77</v>
      </c>
      <c r="AY217" s="266" t="s">
        <v>160</v>
      </c>
    </row>
    <row r="218" spans="2:65" s="231" customFormat="1" ht="29.85" customHeight="1">
      <c r="B218" s="230"/>
      <c r="D218" s="232" t="s">
        <v>72</v>
      </c>
      <c r="E218" s="241" t="s">
        <v>551</v>
      </c>
      <c r="F218" s="241" t="s">
        <v>552</v>
      </c>
      <c r="I218" s="7"/>
      <c r="J218" s="242">
        <f>BK218</f>
        <v>0</v>
      </c>
      <c r="L218" s="230"/>
      <c r="M218" s="235"/>
      <c r="N218" s="236"/>
      <c r="O218" s="236"/>
      <c r="P218" s="237">
        <f>SUM(P219:P222)</f>
        <v>0</v>
      </c>
      <c r="Q218" s="236"/>
      <c r="R218" s="237">
        <f>SUM(R219:R222)</f>
        <v>0</v>
      </c>
      <c r="S218" s="236"/>
      <c r="T218" s="238">
        <f>SUM(T219:T222)</f>
        <v>0</v>
      </c>
      <c r="AR218" s="232" t="s">
        <v>77</v>
      </c>
      <c r="AT218" s="239" t="s">
        <v>72</v>
      </c>
      <c r="AU218" s="239" t="s">
        <v>77</v>
      </c>
      <c r="AY218" s="232" t="s">
        <v>160</v>
      </c>
      <c r="BK218" s="240">
        <f>SUM(BK219:BK222)</f>
        <v>0</v>
      </c>
    </row>
    <row r="219" spans="2:65" s="118" customFormat="1" ht="16.5" customHeight="1">
      <c r="B219" s="113"/>
      <c r="C219" s="243" t="s">
        <v>409</v>
      </c>
      <c r="D219" s="243" t="s">
        <v>162</v>
      </c>
      <c r="E219" s="244" t="s">
        <v>554</v>
      </c>
      <c r="F219" s="245" t="s">
        <v>555</v>
      </c>
      <c r="G219" s="246" t="s">
        <v>280</v>
      </c>
      <c r="H219" s="247">
        <v>4.32</v>
      </c>
      <c r="I219" s="8"/>
      <c r="J219" s="248">
        <f>ROUND(I219*H219,2)</f>
        <v>0</v>
      </c>
      <c r="K219" s="245" t="s">
        <v>5</v>
      </c>
      <c r="L219" s="113"/>
      <c r="M219" s="249" t="s">
        <v>5</v>
      </c>
      <c r="N219" s="250" t="s">
        <v>44</v>
      </c>
      <c r="O219" s="114"/>
      <c r="P219" s="251">
        <f>O219*H219</f>
        <v>0</v>
      </c>
      <c r="Q219" s="251">
        <v>0</v>
      </c>
      <c r="R219" s="251">
        <f>Q219*H219</f>
        <v>0</v>
      </c>
      <c r="S219" s="251">
        <v>0</v>
      </c>
      <c r="T219" s="252">
        <f>S219*H219</f>
        <v>0</v>
      </c>
      <c r="AR219" s="97" t="s">
        <v>167</v>
      </c>
      <c r="AT219" s="97" t="s">
        <v>162</v>
      </c>
      <c r="AU219" s="97" t="s">
        <v>81</v>
      </c>
      <c r="AY219" s="97" t="s">
        <v>160</v>
      </c>
      <c r="BE219" s="253">
        <f>IF(N219="základní",J219,0)</f>
        <v>0</v>
      </c>
      <c r="BF219" s="253">
        <f>IF(N219="snížená",J219,0)</f>
        <v>0</v>
      </c>
      <c r="BG219" s="253">
        <f>IF(N219="zákl. přenesená",J219,0)</f>
        <v>0</v>
      </c>
      <c r="BH219" s="253">
        <f>IF(N219="sníž. přenesená",J219,0)</f>
        <v>0</v>
      </c>
      <c r="BI219" s="253">
        <f>IF(N219="nulová",J219,0)</f>
        <v>0</v>
      </c>
      <c r="BJ219" s="97" t="s">
        <v>77</v>
      </c>
      <c r="BK219" s="253">
        <f>ROUND(I219*H219,2)</f>
        <v>0</v>
      </c>
      <c r="BL219" s="97" t="s">
        <v>167</v>
      </c>
      <c r="BM219" s="97" t="s">
        <v>1008</v>
      </c>
    </row>
    <row r="220" spans="2:65" s="258" customFormat="1">
      <c r="B220" s="257"/>
      <c r="D220" s="254" t="s">
        <v>171</v>
      </c>
      <c r="E220" s="259" t="s">
        <v>5</v>
      </c>
      <c r="F220" s="260" t="s">
        <v>557</v>
      </c>
      <c r="H220" s="259" t="s">
        <v>5</v>
      </c>
      <c r="I220" s="9"/>
      <c r="L220" s="257"/>
      <c r="M220" s="261"/>
      <c r="N220" s="262"/>
      <c r="O220" s="262"/>
      <c r="P220" s="262"/>
      <c r="Q220" s="262"/>
      <c r="R220" s="262"/>
      <c r="S220" s="262"/>
      <c r="T220" s="263"/>
      <c r="AT220" s="259" t="s">
        <v>171</v>
      </c>
      <c r="AU220" s="259" t="s">
        <v>81</v>
      </c>
      <c r="AV220" s="258" t="s">
        <v>77</v>
      </c>
      <c r="AW220" s="258" t="s">
        <v>36</v>
      </c>
      <c r="AX220" s="258" t="s">
        <v>73</v>
      </c>
      <c r="AY220" s="259" t="s">
        <v>160</v>
      </c>
    </row>
    <row r="221" spans="2:65" s="258" customFormat="1">
      <c r="B221" s="257"/>
      <c r="D221" s="254" t="s">
        <v>171</v>
      </c>
      <c r="E221" s="259" t="s">
        <v>5</v>
      </c>
      <c r="F221" s="260" t="s">
        <v>267</v>
      </c>
      <c r="H221" s="259" t="s">
        <v>5</v>
      </c>
      <c r="I221" s="9"/>
      <c r="L221" s="257"/>
      <c r="M221" s="261"/>
      <c r="N221" s="262"/>
      <c r="O221" s="262"/>
      <c r="P221" s="262"/>
      <c r="Q221" s="262"/>
      <c r="R221" s="262"/>
      <c r="S221" s="262"/>
      <c r="T221" s="263"/>
      <c r="AT221" s="259" t="s">
        <v>171</v>
      </c>
      <c r="AU221" s="259" t="s">
        <v>81</v>
      </c>
      <c r="AV221" s="258" t="s">
        <v>77</v>
      </c>
      <c r="AW221" s="258" t="s">
        <v>36</v>
      </c>
      <c r="AX221" s="258" t="s">
        <v>73</v>
      </c>
      <c r="AY221" s="259" t="s">
        <v>160</v>
      </c>
    </row>
    <row r="222" spans="2:65" s="265" customFormat="1">
      <c r="B222" s="264"/>
      <c r="D222" s="254" t="s">
        <v>171</v>
      </c>
      <c r="E222" s="266" t="s">
        <v>5</v>
      </c>
      <c r="F222" s="267" t="s">
        <v>1009</v>
      </c>
      <c r="H222" s="268">
        <v>4.32</v>
      </c>
      <c r="I222" s="10"/>
      <c r="L222" s="264"/>
      <c r="M222" s="269"/>
      <c r="N222" s="270"/>
      <c r="O222" s="270"/>
      <c r="P222" s="270"/>
      <c r="Q222" s="270"/>
      <c r="R222" s="270"/>
      <c r="S222" s="270"/>
      <c r="T222" s="271"/>
      <c r="AT222" s="266" t="s">
        <v>171</v>
      </c>
      <c r="AU222" s="266" t="s">
        <v>81</v>
      </c>
      <c r="AV222" s="265" t="s">
        <v>81</v>
      </c>
      <c r="AW222" s="265" t="s">
        <v>36</v>
      </c>
      <c r="AX222" s="265" t="s">
        <v>77</v>
      </c>
      <c r="AY222" s="266" t="s">
        <v>160</v>
      </c>
    </row>
    <row r="223" spans="2:65" s="231" customFormat="1" ht="29.85" customHeight="1">
      <c r="B223" s="230"/>
      <c r="D223" s="232" t="s">
        <v>72</v>
      </c>
      <c r="E223" s="241" t="s">
        <v>560</v>
      </c>
      <c r="F223" s="241" t="s">
        <v>561</v>
      </c>
      <c r="I223" s="7"/>
      <c r="J223" s="242">
        <f>BK223</f>
        <v>0</v>
      </c>
      <c r="L223" s="230"/>
      <c r="M223" s="235"/>
      <c r="N223" s="236"/>
      <c r="O223" s="236"/>
      <c r="P223" s="237">
        <f>P224</f>
        <v>0</v>
      </c>
      <c r="Q223" s="236"/>
      <c r="R223" s="237">
        <f>R224</f>
        <v>0</v>
      </c>
      <c r="S223" s="236"/>
      <c r="T223" s="238">
        <f>T224</f>
        <v>0</v>
      </c>
      <c r="AR223" s="232" t="s">
        <v>77</v>
      </c>
      <c r="AT223" s="239" t="s">
        <v>72</v>
      </c>
      <c r="AU223" s="239" t="s">
        <v>77</v>
      </c>
      <c r="AY223" s="232" t="s">
        <v>160</v>
      </c>
      <c r="BK223" s="240">
        <f>BK224</f>
        <v>0</v>
      </c>
    </row>
    <row r="224" spans="2:65" s="118" customFormat="1" ht="25.5" customHeight="1">
      <c r="B224" s="113"/>
      <c r="C224" s="243" t="s">
        <v>415</v>
      </c>
      <c r="D224" s="243" t="s">
        <v>162</v>
      </c>
      <c r="E224" s="244" t="s">
        <v>894</v>
      </c>
      <c r="F224" s="245" t="s">
        <v>895</v>
      </c>
      <c r="G224" s="246" t="s">
        <v>280</v>
      </c>
      <c r="H224" s="247">
        <v>0.77200000000000002</v>
      </c>
      <c r="I224" s="8"/>
      <c r="J224" s="248">
        <f>ROUND(I224*H224,2)</f>
        <v>0</v>
      </c>
      <c r="K224" s="245" t="s">
        <v>188</v>
      </c>
      <c r="L224" s="113"/>
      <c r="M224" s="249" t="s">
        <v>5</v>
      </c>
      <c r="N224" s="289" t="s">
        <v>44</v>
      </c>
      <c r="O224" s="290"/>
      <c r="P224" s="291">
        <f>O224*H224</f>
        <v>0</v>
      </c>
      <c r="Q224" s="291">
        <v>0</v>
      </c>
      <c r="R224" s="291">
        <f>Q224*H224</f>
        <v>0</v>
      </c>
      <c r="S224" s="291">
        <v>0</v>
      </c>
      <c r="T224" s="292">
        <f>S224*H224</f>
        <v>0</v>
      </c>
      <c r="AR224" s="97" t="s">
        <v>167</v>
      </c>
      <c r="AT224" s="97" t="s">
        <v>162</v>
      </c>
      <c r="AU224" s="97" t="s">
        <v>81</v>
      </c>
      <c r="AY224" s="97" t="s">
        <v>160</v>
      </c>
      <c r="BE224" s="253">
        <f>IF(N224="základní",J224,0)</f>
        <v>0</v>
      </c>
      <c r="BF224" s="253">
        <f>IF(N224="snížená",J224,0)</f>
        <v>0</v>
      </c>
      <c r="BG224" s="253">
        <f>IF(N224="zákl. přenesená",J224,0)</f>
        <v>0</v>
      </c>
      <c r="BH224" s="253">
        <f>IF(N224="sníž. přenesená",J224,0)</f>
        <v>0</v>
      </c>
      <c r="BI224" s="253">
        <f>IF(N224="nulová",J224,0)</f>
        <v>0</v>
      </c>
      <c r="BJ224" s="97" t="s">
        <v>77</v>
      </c>
      <c r="BK224" s="253">
        <f>ROUND(I224*H224,2)</f>
        <v>0</v>
      </c>
      <c r="BL224" s="97" t="s">
        <v>167</v>
      </c>
      <c r="BM224" s="97" t="s">
        <v>1010</v>
      </c>
    </row>
    <row r="225" spans="2:12" s="118" customFormat="1" ht="6.95" customHeight="1">
      <c r="B225" s="129"/>
      <c r="C225" s="130"/>
      <c r="D225" s="130"/>
      <c r="E225" s="130"/>
      <c r="F225" s="130"/>
      <c r="G225" s="130"/>
      <c r="H225" s="130"/>
      <c r="I225" s="130"/>
      <c r="J225" s="130"/>
      <c r="K225" s="130"/>
      <c r="L225" s="113"/>
    </row>
  </sheetData>
  <sheetProtection algorithmName="SHA-512" hashValue="EQose+CmvWt58pHvO78H8Jl0055iAaRL55Y2HpjRyUWeHo2+4v/pfEbkMK5QRd9QtDV5Rbkl4dgq8o3brs73Rw==" saltValue="aQpzEO/0fG/Ee9Y23M5sow==" spinCount="100000" sheet="1" objects="1" scenarios="1"/>
  <autoFilter ref="C90:K224"/>
  <mergeCells count="13">
    <mergeCell ref="E83:H83"/>
    <mergeCell ref="G1:H1"/>
    <mergeCell ref="L2:V2"/>
    <mergeCell ref="E49:H49"/>
    <mergeCell ref="E51:H51"/>
    <mergeCell ref="J55:J56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4"/>
  <sheetViews>
    <sheetView showGridLines="0" workbookViewId="0">
      <pane ySplit="1" topLeftCell="A2" activePane="bottomLeft" state="frozen"/>
      <selection pane="bottomLeft" activeCell="F217" sqref="F217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100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ht="15">
      <c r="B8" s="101"/>
      <c r="C8" s="102"/>
      <c r="D8" s="109" t="s">
        <v>125</v>
      </c>
      <c r="E8" s="102"/>
      <c r="F8" s="102"/>
      <c r="G8" s="102"/>
      <c r="H8" s="102"/>
      <c r="I8" s="102"/>
      <c r="J8" s="102"/>
      <c r="K8" s="104"/>
    </row>
    <row r="9" spans="1:70" s="118" customFormat="1" ht="16.5" customHeight="1">
      <c r="B9" s="113"/>
      <c r="C9" s="114"/>
      <c r="D9" s="114"/>
      <c r="E9" s="354" t="s">
        <v>1011</v>
      </c>
      <c r="F9" s="355"/>
      <c r="G9" s="355"/>
      <c r="H9" s="355"/>
      <c r="I9" s="114"/>
      <c r="J9" s="114"/>
      <c r="K9" s="117"/>
    </row>
    <row r="10" spans="1:70" s="118" customFormat="1" ht="15">
      <c r="B10" s="113"/>
      <c r="C10" s="114"/>
      <c r="D10" s="109" t="s">
        <v>127</v>
      </c>
      <c r="E10" s="114"/>
      <c r="F10" s="114"/>
      <c r="G10" s="114"/>
      <c r="H10" s="114"/>
      <c r="I10" s="114"/>
      <c r="J10" s="114"/>
      <c r="K10" s="117"/>
    </row>
    <row r="11" spans="1:70" s="118" customFormat="1" ht="36.950000000000003" customHeight="1">
      <c r="B11" s="113"/>
      <c r="C11" s="114"/>
      <c r="D11" s="114"/>
      <c r="E11" s="356" t="s">
        <v>1012</v>
      </c>
      <c r="F11" s="355"/>
      <c r="G11" s="355"/>
      <c r="H11" s="355"/>
      <c r="I11" s="114"/>
      <c r="J11" s="114"/>
      <c r="K11" s="117"/>
    </row>
    <row r="12" spans="1:70" s="118" customFormat="1">
      <c r="B12" s="113"/>
      <c r="C12" s="114"/>
      <c r="D12" s="114"/>
      <c r="E12" s="114"/>
      <c r="F12" s="114"/>
      <c r="G12" s="114"/>
      <c r="H12" s="114"/>
      <c r="I12" s="114"/>
      <c r="J12" s="114"/>
      <c r="K12" s="117"/>
    </row>
    <row r="13" spans="1:70" s="118" customFormat="1" ht="14.45" customHeight="1">
      <c r="B13" s="113"/>
      <c r="C13" s="114"/>
      <c r="D13" s="109" t="s">
        <v>20</v>
      </c>
      <c r="E13" s="114"/>
      <c r="F13" s="110" t="s">
        <v>21</v>
      </c>
      <c r="G13" s="114"/>
      <c r="H13" s="114"/>
      <c r="I13" s="109" t="s">
        <v>22</v>
      </c>
      <c r="J13" s="110" t="s">
        <v>5</v>
      </c>
      <c r="K13" s="117"/>
    </row>
    <row r="14" spans="1:70" s="118" customFormat="1" ht="14.45" customHeight="1">
      <c r="B14" s="113"/>
      <c r="C14" s="114"/>
      <c r="D14" s="109" t="s">
        <v>24</v>
      </c>
      <c r="E14" s="114"/>
      <c r="F14" s="110" t="s">
        <v>25</v>
      </c>
      <c r="G14" s="114"/>
      <c r="H14" s="114"/>
      <c r="I14" s="109" t="s">
        <v>26</v>
      </c>
      <c r="J14" s="184" t="str">
        <f>'Rekapitulace stavby'!AN8</f>
        <v>28. 12. 2018</v>
      </c>
      <c r="K14" s="117"/>
    </row>
    <row r="15" spans="1:70" s="118" customFormat="1" ht="10.9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7"/>
    </row>
    <row r="16" spans="1:70" s="118" customFormat="1" ht="14.45" customHeight="1">
      <c r="B16" s="113"/>
      <c r="C16" s="114"/>
      <c r="D16" s="109" t="s">
        <v>28</v>
      </c>
      <c r="E16" s="114"/>
      <c r="F16" s="114"/>
      <c r="G16" s="114"/>
      <c r="H16" s="114"/>
      <c r="I16" s="109" t="s">
        <v>29</v>
      </c>
      <c r="J16" s="110" t="s">
        <v>5</v>
      </c>
      <c r="K16" s="117"/>
    </row>
    <row r="17" spans="2:11" s="118" customFormat="1" ht="18" customHeight="1">
      <c r="B17" s="113"/>
      <c r="C17" s="114"/>
      <c r="D17" s="114"/>
      <c r="E17" s="110" t="s">
        <v>30</v>
      </c>
      <c r="F17" s="114"/>
      <c r="G17" s="114"/>
      <c r="H17" s="114"/>
      <c r="I17" s="109" t="s">
        <v>31</v>
      </c>
      <c r="J17" s="110" t="s">
        <v>5</v>
      </c>
      <c r="K17" s="117"/>
    </row>
    <row r="18" spans="2:11" s="118" customFormat="1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7"/>
    </row>
    <row r="19" spans="2:11" s="118" customFormat="1" ht="14.45" customHeight="1">
      <c r="B19" s="113"/>
      <c r="C19" s="114"/>
      <c r="D19" s="109" t="s">
        <v>32</v>
      </c>
      <c r="E19" s="114"/>
      <c r="F19" s="114"/>
      <c r="G19" s="114"/>
      <c r="H19" s="114"/>
      <c r="I19" s="109" t="s">
        <v>29</v>
      </c>
      <c r="J19" s="110" t="str">
        <f>IF('Rekapitulace stavby'!AN13="Vyplň údaj","",IF('Rekapitulace stavby'!AN13="","",'Rekapitulace stavby'!AN13))</f>
        <v/>
      </c>
      <c r="K19" s="117"/>
    </row>
    <row r="20" spans="2:11" s="118" customFormat="1" ht="18" customHeight="1">
      <c r="B20" s="113"/>
      <c r="C20" s="114"/>
      <c r="D20" s="114"/>
      <c r="E20" s="110" t="str">
        <f>IF('Rekapitulace stavby'!E14="Vyplň údaj","",IF('Rekapitulace stavby'!E14="","",'Rekapitulace stavby'!E14))</f>
        <v/>
      </c>
      <c r="F20" s="114"/>
      <c r="G20" s="114"/>
      <c r="H20" s="114"/>
      <c r="I20" s="109" t="s">
        <v>31</v>
      </c>
      <c r="J20" s="110" t="str">
        <f>IF('Rekapitulace stavby'!AN14="Vyplň údaj","",IF('Rekapitulace stavby'!AN14="","",'Rekapitulace stavby'!AN14))</f>
        <v/>
      </c>
      <c r="K20" s="117"/>
    </row>
    <row r="21" spans="2:11" s="118" customFormat="1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7"/>
    </row>
    <row r="22" spans="2:11" s="118" customFormat="1" ht="14.45" customHeight="1">
      <c r="B22" s="113"/>
      <c r="C22" s="114"/>
      <c r="D22" s="109" t="s">
        <v>34</v>
      </c>
      <c r="E22" s="114"/>
      <c r="F22" s="114"/>
      <c r="G22" s="114"/>
      <c r="H22" s="114"/>
      <c r="I22" s="109" t="s">
        <v>29</v>
      </c>
      <c r="J22" s="110" t="s">
        <v>5</v>
      </c>
      <c r="K22" s="117"/>
    </row>
    <row r="23" spans="2:11" s="118" customFormat="1" ht="18" customHeight="1">
      <c r="B23" s="113"/>
      <c r="C23" s="114"/>
      <c r="D23" s="114"/>
      <c r="E23" s="110" t="s">
        <v>35</v>
      </c>
      <c r="F23" s="114"/>
      <c r="G23" s="114"/>
      <c r="H23" s="114"/>
      <c r="I23" s="109" t="s">
        <v>31</v>
      </c>
      <c r="J23" s="110" t="s">
        <v>5</v>
      </c>
      <c r="K23" s="117"/>
    </row>
    <row r="24" spans="2:1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7"/>
    </row>
    <row r="25" spans="2:11" s="118" customFormat="1" ht="14.45" customHeight="1">
      <c r="B25" s="113"/>
      <c r="C25" s="114"/>
      <c r="D25" s="109" t="s">
        <v>37</v>
      </c>
      <c r="E25" s="114"/>
      <c r="F25" s="114"/>
      <c r="G25" s="114"/>
      <c r="H25" s="114"/>
      <c r="I25" s="114"/>
      <c r="J25" s="114"/>
      <c r="K25" s="117"/>
    </row>
    <row r="26" spans="2:11" s="188" customFormat="1" ht="71.25" customHeight="1">
      <c r="B26" s="185"/>
      <c r="C26" s="186"/>
      <c r="D26" s="186"/>
      <c r="E26" s="326" t="s">
        <v>38</v>
      </c>
      <c r="F26" s="326"/>
      <c r="G26" s="326"/>
      <c r="H26" s="326"/>
      <c r="I26" s="186"/>
      <c r="J26" s="186"/>
      <c r="K26" s="187"/>
    </row>
    <row r="27" spans="2:11" s="118" customFormat="1" ht="6.95" customHeight="1">
      <c r="B27" s="113"/>
      <c r="C27" s="114"/>
      <c r="D27" s="114"/>
      <c r="E27" s="114"/>
      <c r="F27" s="114"/>
      <c r="G27" s="114"/>
      <c r="H27" s="114"/>
      <c r="I27" s="114"/>
      <c r="J27" s="114"/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25.35" customHeight="1">
      <c r="B29" s="113"/>
      <c r="C29" s="114"/>
      <c r="D29" s="190" t="s">
        <v>39</v>
      </c>
      <c r="E29" s="114"/>
      <c r="F29" s="114"/>
      <c r="G29" s="114"/>
      <c r="H29" s="114"/>
      <c r="I29" s="114"/>
      <c r="J29" s="191">
        <f>ROUND(J94,2)</f>
        <v>0</v>
      </c>
      <c r="K29" s="117"/>
    </row>
    <row r="30" spans="2:11" s="118" customFormat="1" ht="6.95" customHeight="1">
      <c r="B30" s="113"/>
      <c r="C30" s="114"/>
      <c r="D30" s="142"/>
      <c r="E30" s="142"/>
      <c r="F30" s="142"/>
      <c r="G30" s="142"/>
      <c r="H30" s="142"/>
      <c r="I30" s="142"/>
      <c r="J30" s="142"/>
      <c r="K30" s="189"/>
    </row>
    <row r="31" spans="2:11" s="118" customFormat="1" ht="14.45" customHeight="1">
      <c r="B31" s="113"/>
      <c r="C31" s="114"/>
      <c r="D31" s="114"/>
      <c r="E31" s="114"/>
      <c r="F31" s="192" t="s">
        <v>41</v>
      </c>
      <c r="G31" s="114"/>
      <c r="H31" s="114"/>
      <c r="I31" s="192" t="s">
        <v>40</v>
      </c>
      <c r="J31" s="192" t="s">
        <v>42</v>
      </c>
      <c r="K31" s="117"/>
    </row>
    <row r="32" spans="2:11" s="118" customFormat="1" ht="14.45" customHeight="1">
      <c r="B32" s="113"/>
      <c r="C32" s="114"/>
      <c r="D32" s="121" t="s">
        <v>43</v>
      </c>
      <c r="E32" s="121" t="s">
        <v>44</v>
      </c>
      <c r="F32" s="193">
        <f>ROUND(SUM(BE94:BE263), 2)</f>
        <v>0</v>
      </c>
      <c r="G32" s="114"/>
      <c r="H32" s="114"/>
      <c r="I32" s="194">
        <v>0.21</v>
      </c>
      <c r="J32" s="193">
        <f>ROUND(ROUND((SUM(BE94:BE263)), 2)*I32, 2)</f>
        <v>0</v>
      </c>
      <c r="K32" s="117"/>
    </row>
    <row r="33" spans="2:11" s="118" customFormat="1" ht="14.45" customHeight="1">
      <c r="B33" s="113"/>
      <c r="C33" s="114"/>
      <c r="D33" s="114"/>
      <c r="E33" s="121" t="s">
        <v>45</v>
      </c>
      <c r="F33" s="193">
        <f>ROUND(SUM(BF94:BF263), 2)</f>
        <v>0</v>
      </c>
      <c r="G33" s="114"/>
      <c r="H33" s="114"/>
      <c r="I33" s="194">
        <v>0.15</v>
      </c>
      <c r="J33" s="193">
        <f>ROUND(ROUND((SUM(BF94:BF263)), 2)*I33, 2)</f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46</v>
      </c>
      <c r="F34" s="193">
        <f>ROUND(SUM(BG94:BG263), 2)</f>
        <v>0</v>
      </c>
      <c r="G34" s="114"/>
      <c r="H34" s="114"/>
      <c r="I34" s="194">
        <v>0.21</v>
      </c>
      <c r="J34" s="193">
        <v>0</v>
      </c>
      <c r="K34" s="117"/>
    </row>
    <row r="35" spans="2:11" s="118" customFormat="1" ht="14.45" hidden="1" customHeight="1">
      <c r="B35" s="113"/>
      <c r="C35" s="114"/>
      <c r="D35" s="114"/>
      <c r="E35" s="121" t="s">
        <v>47</v>
      </c>
      <c r="F35" s="193">
        <f>ROUND(SUM(BH94:BH263), 2)</f>
        <v>0</v>
      </c>
      <c r="G35" s="114"/>
      <c r="H35" s="114"/>
      <c r="I35" s="194">
        <v>0.15</v>
      </c>
      <c r="J35" s="193">
        <v>0</v>
      </c>
      <c r="K35" s="117"/>
    </row>
    <row r="36" spans="2:11" s="118" customFormat="1" ht="14.45" hidden="1" customHeight="1">
      <c r="B36" s="113"/>
      <c r="C36" s="114"/>
      <c r="D36" s="114"/>
      <c r="E36" s="121" t="s">
        <v>48</v>
      </c>
      <c r="F36" s="193">
        <f>ROUND(SUM(BI94:BI263), 2)</f>
        <v>0</v>
      </c>
      <c r="G36" s="114"/>
      <c r="H36" s="114"/>
      <c r="I36" s="194">
        <v>0</v>
      </c>
      <c r="J36" s="193">
        <v>0</v>
      </c>
      <c r="K36" s="117"/>
    </row>
    <row r="37" spans="2:11" s="118" customFormat="1" ht="6.95" customHeight="1">
      <c r="B37" s="113"/>
      <c r="C37" s="114"/>
      <c r="D37" s="114"/>
      <c r="E37" s="114"/>
      <c r="F37" s="114"/>
      <c r="G37" s="114"/>
      <c r="H37" s="114"/>
      <c r="I37" s="114"/>
      <c r="J37" s="114"/>
      <c r="K37" s="117"/>
    </row>
    <row r="38" spans="2:11" s="118" customFormat="1" ht="25.35" customHeight="1">
      <c r="B38" s="113"/>
      <c r="C38" s="195"/>
      <c r="D38" s="196" t="s">
        <v>49</v>
      </c>
      <c r="E38" s="145"/>
      <c r="F38" s="145"/>
      <c r="G38" s="197" t="s">
        <v>50</v>
      </c>
      <c r="H38" s="198" t="s">
        <v>51</v>
      </c>
      <c r="I38" s="145"/>
      <c r="J38" s="199">
        <f>SUM(J29:J36)</f>
        <v>0</v>
      </c>
      <c r="K38" s="200"/>
    </row>
    <row r="39" spans="2:11" s="118" customFormat="1" ht="14.45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1"/>
    </row>
    <row r="43" spans="2:11" s="118" customFormat="1" ht="6.95" customHeight="1">
      <c r="B43" s="132"/>
      <c r="C43" s="133"/>
      <c r="D43" s="133"/>
      <c r="E43" s="133"/>
      <c r="F43" s="133"/>
      <c r="G43" s="133"/>
      <c r="H43" s="133"/>
      <c r="I43" s="133"/>
      <c r="J43" s="133"/>
      <c r="K43" s="201"/>
    </row>
    <row r="44" spans="2:11" s="118" customFormat="1" ht="36.950000000000003" customHeight="1">
      <c r="B44" s="113"/>
      <c r="C44" s="103" t="s">
        <v>129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6.9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7"/>
    </row>
    <row r="46" spans="2:11" s="118" customFormat="1" ht="14.45" customHeight="1">
      <c r="B46" s="113"/>
      <c r="C46" s="109" t="s">
        <v>19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6.5" customHeight="1">
      <c r="B47" s="113"/>
      <c r="C47" s="114"/>
      <c r="D47" s="114"/>
      <c r="E47" s="354" t="str">
        <f>E7</f>
        <v>Kosmonosy, obnova vodovodu a kanalizace - 2019 - etapa 1, část A</v>
      </c>
      <c r="F47" s="360"/>
      <c r="G47" s="360"/>
      <c r="H47" s="360"/>
      <c r="I47" s="114"/>
      <c r="J47" s="114"/>
      <c r="K47" s="117"/>
    </row>
    <row r="48" spans="2:11" ht="15">
      <c r="B48" s="101"/>
      <c r="C48" s="109" t="s">
        <v>125</v>
      </c>
      <c r="D48" s="102"/>
      <c r="E48" s="102"/>
      <c r="F48" s="102"/>
      <c r="G48" s="102"/>
      <c r="H48" s="102"/>
      <c r="I48" s="102"/>
      <c r="J48" s="102"/>
      <c r="K48" s="104"/>
    </row>
    <row r="49" spans="2:47" s="118" customFormat="1" ht="16.5" customHeight="1">
      <c r="B49" s="113"/>
      <c r="C49" s="114"/>
      <c r="D49" s="114"/>
      <c r="E49" s="354" t="s">
        <v>1011</v>
      </c>
      <c r="F49" s="355"/>
      <c r="G49" s="355"/>
      <c r="H49" s="355"/>
      <c r="I49" s="114"/>
      <c r="J49" s="114"/>
      <c r="K49" s="117"/>
    </row>
    <row r="50" spans="2:47" s="118" customFormat="1" ht="14.45" customHeight="1">
      <c r="B50" s="113"/>
      <c r="C50" s="109" t="s">
        <v>127</v>
      </c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7.25" customHeight="1">
      <c r="B51" s="113"/>
      <c r="C51" s="114"/>
      <c r="D51" s="114"/>
      <c r="E51" s="356" t="str">
        <f>E11</f>
        <v>2.2 - SO 2.2 Lokální opravy kanalizačních řadů</v>
      </c>
      <c r="F51" s="355"/>
      <c r="G51" s="355"/>
      <c r="H51" s="355"/>
      <c r="I51" s="114"/>
      <c r="J51" s="114"/>
      <c r="K51" s="117"/>
    </row>
    <row r="52" spans="2:47" s="118" customFormat="1" ht="6.95" customHeight="1">
      <c r="B52" s="113"/>
      <c r="C52" s="114"/>
      <c r="D52" s="114"/>
      <c r="E52" s="114"/>
      <c r="F52" s="114"/>
      <c r="G52" s="114"/>
      <c r="H52" s="114"/>
      <c r="I52" s="114"/>
      <c r="J52" s="114"/>
      <c r="K52" s="117"/>
    </row>
    <row r="53" spans="2:47" s="118" customFormat="1" ht="18" customHeight="1">
      <c r="B53" s="113"/>
      <c r="C53" s="109" t="s">
        <v>24</v>
      </c>
      <c r="D53" s="114"/>
      <c r="E53" s="114"/>
      <c r="F53" s="110" t="str">
        <f>F14</f>
        <v>Kosmonosy</v>
      </c>
      <c r="G53" s="114"/>
      <c r="H53" s="114"/>
      <c r="I53" s="109" t="s">
        <v>26</v>
      </c>
      <c r="J53" s="184" t="str">
        <f>IF(J14="","",J14)</f>
        <v>28. 12. 2018</v>
      </c>
      <c r="K53" s="117"/>
    </row>
    <row r="54" spans="2:47" s="118" customFormat="1" ht="6.95" customHeight="1">
      <c r="B54" s="113"/>
      <c r="C54" s="114"/>
      <c r="D54" s="114"/>
      <c r="E54" s="114"/>
      <c r="F54" s="114"/>
      <c r="G54" s="114"/>
      <c r="H54" s="114"/>
      <c r="I54" s="114"/>
      <c r="J54" s="114"/>
      <c r="K54" s="117"/>
    </row>
    <row r="55" spans="2:47" s="118" customFormat="1" ht="15">
      <c r="B55" s="113"/>
      <c r="C55" s="109" t="s">
        <v>28</v>
      </c>
      <c r="D55" s="114"/>
      <c r="E55" s="114"/>
      <c r="F55" s="110" t="str">
        <f>E17</f>
        <v>Vodovody a kanalizace Mladá Boleslav, a.s.</v>
      </c>
      <c r="G55" s="114"/>
      <c r="H55" s="114"/>
      <c r="I55" s="109" t="s">
        <v>34</v>
      </c>
      <c r="J55" s="326" t="str">
        <f>E23</f>
        <v>Šindlar s.r.o., Na Brně 372/2a, Hradec Králové 6</v>
      </c>
      <c r="K55" s="117"/>
    </row>
    <row r="56" spans="2:47" s="118" customFormat="1" ht="14.45" customHeight="1">
      <c r="B56" s="113"/>
      <c r="C56" s="109" t="s">
        <v>32</v>
      </c>
      <c r="D56" s="114"/>
      <c r="E56" s="114"/>
      <c r="F56" s="110" t="str">
        <f>IF(E20="","",E20)</f>
        <v/>
      </c>
      <c r="G56" s="114"/>
      <c r="H56" s="114"/>
      <c r="I56" s="114"/>
      <c r="J56" s="357"/>
      <c r="K56" s="117"/>
    </row>
    <row r="57" spans="2:47" s="118" customFormat="1" ht="10.35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7"/>
    </row>
    <row r="58" spans="2:47" s="118" customFormat="1" ht="29.25" customHeight="1">
      <c r="B58" s="113"/>
      <c r="C58" s="202" t="s">
        <v>130</v>
      </c>
      <c r="D58" s="195"/>
      <c r="E58" s="195"/>
      <c r="F58" s="195"/>
      <c r="G58" s="195"/>
      <c r="H58" s="195"/>
      <c r="I58" s="195"/>
      <c r="J58" s="203" t="s">
        <v>131</v>
      </c>
      <c r="K58" s="204"/>
    </row>
    <row r="59" spans="2:47" s="118" customFormat="1" ht="10.35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7"/>
    </row>
    <row r="60" spans="2:47" s="118" customFormat="1" ht="29.25" customHeight="1">
      <c r="B60" s="113"/>
      <c r="C60" s="205" t="s">
        <v>132</v>
      </c>
      <c r="D60" s="114"/>
      <c r="E60" s="114"/>
      <c r="F60" s="114"/>
      <c r="G60" s="114"/>
      <c r="H60" s="114"/>
      <c r="I60" s="114"/>
      <c r="J60" s="191">
        <f>J94</f>
        <v>0</v>
      </c>
      <c r="K60" s="117"/>
      <c r="AU60" s="97" t="s">
        <v>133</v>
      </c>
    </row>
    <row r="61" spans="2:47" s="212" customFormat="1" ht="24.95" customHeight="1">
      <c r="B61" s="206"/>
      <c r="C61" s="207"/>
      <c r="D61" s="208" t="s">
        <v>134</v>
      </c>
      <c r="E61" s="209"/>
      <c r="F61" s="209"/>
      <c r="G61" s="209"/>
      <c r="H61" s="209"/>
      <c r="I61" s="209"/>
      <c r="J61" s="210">
        <f>J95</f>
        <v>0</v>
      </c>
      <c r="K61" s="211"/>
    </row>
    <row r="62" spans="2:47" s="171" customFormat="1" ht="19.899999999999999" customHeight="1">
      <c r="B62" s="213"/>
      <c r="C62" s="214"/>
      <c r="D62" s="215" t="s">
        <v>135</v>
      </c>
      <c r="E62" s="216"/>
      <c r="F62" s="216"/>
      <c r="G62" s="216"/>
      <c r="H62" s="216"/>
      <c r="I62" s="216"/>
      <c r="J62" s="217">
        <f>J96</f>
        <v>0</v>
      </c>
      <c r="K62" s="218"/>
    </row>
    <row r="63" spans="2:47" s="171" customFormat="1" ht="19.899999999999999" customHeight="1">
      <c r="B63" s="213"/>
      <c r="C63" s="214"/>
      <c r="D63" s="215" t="s">
        <v>136</v>
      </c>
      <c r="E63" s="216"/>
      <c r="F63" s="216"/>
      <c r="G63" s="216"/>
      <c r="H63" s="216"/>
      <c r="I63" s="216"/>
      <c r="J63" s="217">
        <f>J158</f>
        <v>0</v>
      </c>
      <c r="K63" s="218"/>
    </row>
    <row r="64" spans="2:47" s="171" customFormat="1" ht="19.899999999999999" customHeight="1">
      <c r="B64" s="213"/>
      <c r="C64" s="214"/>
      <c r="D64" s="215" t="s">
        <v>138</v>
      </c>
      <c r="E64" s="216"/>
      <c r="F64" s="216"/>
      <c r="G64" s="216"/>
      <c r="H64" s="216"/>
      <c r="I64" s="216"/>
      <c r="J64" s="217">
        <f>J161</f>
        <v>0</v>
      </c>
      <c r="K64" s="218"/>
    </row>
    <row r="65" spans="2:12" s="171" customFormat="1" ht="19.899999999999999" customHeight="1">
      <c r="B65" s="213"/>
      <c r="C65" s="214"/>
      <c r="D65" s="215" t="s">
        <v>139</v>
      </c>
      <c r="E65" s="216"/>
      <c r="F65" s="216"/>
      <c r="G65" s="216"/>
      <c r="H65" s="216"/>
      <c r="I65" s="216"/>
      <c r="J65" s="217">
        <f>J165</f>
        <v>0</v>
      </c>
      <c r="K65" s="218"/>
    </row>
    <row r="66" spans="2:12" s="171" customFormat="1" ht="19.899999999999999" customHeight="1">
      <c r="B66" s="213"/>
      <c r="C66" s="214"/>
      <c r="D66" s="215" t="s">
        <v>140</v>
      </c>
      <c r="E66" s="216"/>
      <c r="F66" s="216"/>
      <c r="G66" s="216"/>
      <c r="H66" s="216"/>
      <c r="I66" s="216"/>
      <c r="J66" s="217">
        <f>J176</f>
        <v>0</v>
      </c>
      <c r="K66" s="218"/>
    </row>
    <row r="67" spans="2:12" s="171" customFormat="1" ht="19.899999999999999" customHeight="1">
      <c r="B67" s="213"/>
      <c r="C67" s="214"/>
      <c r="D67" s="215" t="s">
        <v>141</v>
      </c>
      <c r="E67" s="216"/>
      <c r="F67" s="216"/>
      <c r="G67" s="216"/>
      <c r="H67" s="216"/>
      <c r="I67" s="216"/>
      <c r="J67" s="217">
        <f>J218</f>
        <v>0</v>
      </c>
      <c r="K67" s="218"/>
    </row>
    <row r="68" spans="2:12" s="171" customFormat="1" ht="19.899999999999999" customHeight="1">
      <c r="B68" s="213"/>
      <c r="C68" s="214"/>
      <c r="D68" s="215" t="s">
        <v>142</v>
      </c>
      <c r="E68" s="216"/>
      <c r="F68" s="216"/>
      <c r="G68" s="216"/>
      <c r="H68" s="216"/>
      <c r="I68" s="216"/>
      <c r="J68" s="217">
        <f>J239</f>
        <v>0</v>
      </c>
      <c r="K68" s="218"/>
    </row>
    <row r="69" spans="2:12" s="171" customFormat="1" ht="19.899999999999999" customHeight="1">
      <c r="B69" s="213"/>
      <c r="C69" s="214"/>
      <c r="D69" s="215" t="s">
        <v>143</v>
      </c>
      <c r="E69" s="216"/>
      <c r="F69" s="216"/>
      <c r="G69" s="216"/>
      <c r="H69" s="216"/>
      <c r="I69" s="216"/>
      <c r="J69" s="217">
        <f>J244</f>
        <v>0</v>
      </c>
      <c r="K69" s="218"/>
    </row>
    <row r="70" spans="2:12" s="212" customFormat="1" ht="24.95" customHeight="1">
      <c r="B70" s="206"/>
      <c r="C70" s="207"/>
      <c r="D70" s="208" t="s">
        <v>1013</v>
      </c>
      <c r="E70" s="209"/>
      <c r="F70" s="209"/>
      <c r="G70" s="209"/>
      <c r="H70" s="209"/>
      <c r="I70" s="209"/>
      <c r="J70" s="210">
        <f>J246</f>
        <v>0</v>
      </c>
      <c r="K70" s="211"/>
    </row>
    <row r="71" spans="2:12" s="171" customFormat="1" ht="19.899999999999999" customHeight="1">
      <c r="B71" s="213"/>
      <c r="C71" s="214"/>
      <c r="D71" s="215" t="s">
        <v>1014</v>
      </c>
      <c r="E71" s="216"/>
      <c r="F71" s="216"/>
      <c r="G71" s="216"/>
      <c r="H71" s="216"/>
      <c r="I71" s="216"/>
      <c r="J71" s="217">
        <f>J247</f>
        <v>0</v>
      </c>
      <c r="K71" s="218"/>
    </row>
    <row r="72" spans="2:12" s="212" customFormat="1" ht="24.95" customHeight="1">
      <c r="B72" s="206"/>
      <c r="C72" s="207"/>
      <c r="D72" s="208" t="s">
        <v>567</v>
      </c>
      <c r="E72" s="209"/>
      <c r="F72" s="209"/>
      <c r="G72" s="209"/>
      <c r="H72" s="209"/>
      <c r="I72" s="209"/>
      <c r="J72" s="210">
        <f>J258</f>
        <v>0</v>
      </c>
      <c r="K72" s="211"/>
    </row>
    <row r="73" spans="2:12" s="118" customFormat="1" ht="21.75" customHeight="1">
      <c r="B73" s="113"/>
      <c r="C73" s="114"/>
      <c r="D73" s="114"/>
      <c r="E73" s="114"/>
      <c r="F73" s="114"/>
      <c r="G73" s="114"/>
      <c r="H73" s="114"/>
      <c r="I73" s="114"/>
      <c r="J73" s="114"/>
      <c r="K73" s="117"/>
    </row>
    <row r="74" spans="2:12" s="118" customFormat="1" ht="6.95" customHeight="1">
      <c r="B74" s="129"/>
      <c r="C74" s="130"/>
      <c r="D74" s="130"/>
      <c r="E74" s="130"/>
      <c r="F74" s="130"/>
      <c r="G74" s="130"/>
      <c r="H74" s="130"/>
      <c r="I74" s="130"/>
      <c r="J74" s="130"/>
      <c r="K74" s="131"/>
    </row>
    <row r="78" spans="2:12" s="118" customFormat="1" ht="6.95" customHeight="1">
      <c r="B78" s="132"/>
      <c r="C78" s="133"/>
      <c r="D78" s="133"/>
      <c r="E78" s="133"/>
      <c r="F78" s="133"/>
      <c r="G78" s="133"/>
      <c r="H78" s="133"/>
      <c r="I78" s="133"/>
      <c r="J78" s="133"/>
      <c r="K78" s="133"/>
      <c r="L78" s="113"/>
    </row>
    <row r="79" spans="2:12" s="118" customFormat="1" ht="36.950000000000003" customHeight="1">
      <c r="B79" s="113"/>
      <c r="C79" s="134" t="s">
        <v>144</v>
      </c>
      <c r="L79" s="113"/>
    </row>
    <row r="80" spans="2:12" s="118" customFormat="1" ht="6.95" customHeight="1">
      <c r="B80" s="113"/>
      <c r="L80" s="113"/>
    </row>
    <row r="81" spans="2:63" s="118" customFormat="1" ht="14.45" customHeight="1">
      <c r="B81" s="113"/>
      <c r="C81" s="136" t="s">
        <v>19</v>
      </c>
      <c r="L81" s="113"/>
    </row>
    <row r="82" spans="2:63" s="118" customFormat="1" ht="16.5" customHeight="1">
      <c r="B82" s="113"/>
      <c r="E82" s="358" t="str">
        <f>E7</f>
        <v>Kosmonosy, obnova vodovodu a kanalizace - 2019 - etapa 1, část A</v>
      </c>
      <c r="F82" s="359"/>
      <c r="G82" s="359"/>
      <c r="H82" s="359"/>
      <c r="L82" s="113"/>
    </row>
    <row r="83" spans="2:63" ht="15">
      <c r="B83" s="101"/>
      <c r="C83" s="136" t="s">
        <v>125</v>
      </c>
      <c r="L83" s="101"/>
    </row>
    <row r="84" spans="2:63" s="118" customFormat="1" ht="16.5" customHeight="1">
      <c r="B84" s="113"/>
      <c r="E84" s="358" t="s">
        <v>1011</v>
      </c>
      <c r="F84" s="352"/>
      <c r="G84" s="352"/>
      <c r="H84" s="352"/>
      <c r="L84" s="113"/>
    </row>
    <row r="85" spans="2:63" s="118" customFormat="1" ht="14.45" customHeight="1">
      <c r="B85" s="113"/>
      <c r="C85" s="136" t="s">
        <v>127</v>
      </c>
      <c r="L85" s="113"/>
    </row>
    <row r="86" spans="2:63" s="118" customFormat="1" ht="17.25" customHeight="1">
      <c r="B86" s="113"/>
      <c r="E86" s="345" t="str">
        <f>E11</f>
        <v>2.2 - SO 2.2 Lokální opravy kanalizačních řadů</v>
      </c>
      <c r="F86" s="352"/>
      <c r="G86" s="352"/>
      <c r="H86" s="352"/>
      <c r="L86" s="113"/>
    </row>
    <row r="87" spans="2:63" s="118" customFormat="1" ht="6.95" customHeight="1">
      <c r="B87" s="113"/>
      <c r="L87" s="113"/>
    </row>
    <row r="88" spans="2:63" s="118" customFormat="1" ht="18" customHeight="1">
      <c r="B88" s="113"/>
      <c r="C88" s="136" t="s">
        <v>24</v>
      </c>
      <c r="F88" s="219" t="str">
        <f>F14</f>
        <v>Kosmonosy</v>
      </c>
      <c r="I88" s="136" t="s">
        <v>26</v>
      </c>
      <c r="J88" s="220" t="str">
        <f>IF(J14="","",J14)</f>
        <v>28. 12. 2018</v>
      </c>
      <c r="L88" s="113"/>
    </row>
    <row r="89" spans="2:63" s="118" customFormat="1" ht="6.95" customHeight="1">
      <c r="B89" s="113"/>
      <c r="L89" s="113"/>
    </row>
    <row r="90" spans="2:63" s="118" customFormat="1" ht="15">
      <c r="B90" s="113"/>
      <c r="C90" s="136" t="s">
        <v>28</v>
      </c>
      <c r="F90" s="219" t="str">
        <f>E17</f>
        <v>Vodovody a kanalizace Mladá Boleslav, a.s.</v>
      </c>
      <c r="I90" s="136" t="s">
        <v>34</v>
      </c>
      <c r="J90" s="219" t="str">
        <f>E23</f>
        <v>Šindlar s.r.o., Na Brně 372/2a, Hradec Králové 6</v>
      </c>
      <c r="L90" s="113"/>
    </row>
    <row r="91" spans="2:63" s="118" customFormat="1" ht="14.45" customHeight="1">
      <c r="B91" s="113"/>
      <c r="C91" s="136" t="s">
        <v>32</v>
      </c>
      <c r="F91" s="219" t="str">
        <f>IF(E20="","",E20)</f>
        <v/>
      </c>
      <c r="L91" s="113"/>
    </row>
    <row r="92" spans="2:63" s="118" customFormat="1" ht="10.35" customHeight="1">
      <c r="B92" s="113"/>
      <c r="L92" s="113"/>
    </row>
    <row r="93" spans="2:63" s="225" customFormat="1" ht="29.25" customHeight="1">
      <c r="B93" s="221"/>
      <c r="C93" s="222" t="s">
        <v>145</v>
      </c>
      <c r="D93" s="223" t="s">
        <v>58</v>
      </c>
      <c r="E93" s="223" t="s">
        <v>54</v>
      </c>
      <c r="F93" s="223" t="s">
        <v>146</v>
      </c>
      <c r="G93" s="223" t="s">
        <v>147</v>
      </c>
      <c r="H93" s="223" t="s">
        <v>148</v>
      </c>
      <c r="I93" s="223" t="s">
        <v>149</v>
      </c>
      <c r="J93" s="223" t="s">
        <v>131</v>
      </c>
      <c r="K93" s="224" t="s">
        <v>150</v>
      </c>
      <c r="L93" s="221"/>
      <c r="M93" s="147" t="s">
        <v>151</v>
      </c>
      <c r="N93" s="148" t="s">
        <v>43</v>
      </c>
      <c r="O93" s="148" t="s">
        <v>152</v>
      </c>
      <c r="P93" s="148" t="s">
        <v>153</v>
      </c>
      <c r="Q93" s="148" t="s">
        <v>154</v>
      </c>
      <c r="R93" s="148" t="s">
        <v>155</v>
      </c>
      <c r="S93" s="148" t="s">
        <v>156</v>
      </c>
      <c r="T93" s="149" t="s">
        <v>157</v>
      </c>
    </row>
    <row r="94" spans="2:63" s="118" customFormat="1" ht="29.25" customHeight="1">
      <c r="B94" s="113"/>
      <c r="C94" s="151" t="s">
        <v>132</v>
      </c>
      <c r="J94" s="226">
        <f>BK94</f>
        <v>0</v>
      </c>
      <c r="L94" s="113"/>
      <c r="M94" s="150"/>
      <c r="N94" s="142"/>
      <c r="O94" s="142"/>
      <c r="P94" s="227">
        <f>P95+P246+P258</f>
        <v>0</v>
      </c>
      <c r="Q94" s="142"/>
      <c r="R94" s="227">
        <f>R95+R246+R258</f>
        <v>2.2747749700000002</v>
      </c>
      <c r="S94" s="142"/>
      <c r="T94" s="228">
        <f>T95+T246+T258</f>
        <v>3.9881599999999997</v>
      </c>
      <c r="AT94" s="97" t="s">
        <v>72</v>
      </c>
      <c r="AU94" s="97" t="s">
        <v>133</v>
      </c>
      <c r="BK94" s="229">
        <f>BK95+BK246+BK258</f>
        <v>0</v>
      </c>
    </row>
    <row r="95" spans="2:63" s="231" customFormat="1" ht="37.35" customHeight="1">
      <c r="B95" s="230"/>
      <c r="D95" s="232" t="s">
        <v>72</v>
      </c>
      <c r="E95" s="233" t="s">
        <v>158</v>
      </c>
      <c r="F95" s="233" t="s">
        <v>159</v>
      </c>
      <c r="J95" s="234">
        <f>BK95</f>
        <v>0</v>
      </c>
      <c r="L95" s="230"/>
      <c r="M95" s="235"/>
      <c r="N95" s="236"/>
      <c r="O95" s="236"/>
      <c r="P95" s="237">
        <f>P96+P158+P161+P165+P176+P218+P239+P244</f>
        <v>0</v>
      </c>
      <c r="Q95" s="236"/>
      <c r="R95" s="237">
        <f>R96+R158+R161+R165+R176+R218+R239+R244</f>
        <v>2.2652364700000001</v>
      </c>
      <c r="S95" s="236"/>
      <c r="T95" s="238">
        <f>T96+T158+T161+T165+T176+T218+T239+T244</f>
        <v>3.9881599999999997</v>
      </c>
      <c r="AR95" s="232" t="s">
        <v>77</v>
      </c>
      <c r="AT95" s="239" t="s">
        <v>72</v>
      </c>
      <c r="AU95" s="239" t="s">
        <v>73</v>
      </c>
      <c r="AY95" s="232" t="s">
        <v>160</v>
      </c>
      <c r="BK95" s="240">
        <f>BK96+BK158+BK161+BK165+BK176+BK218+BK239+BK244</f>
        <v>0</v>
      </c>
    </row>
    <row r="96" spans="2:63" s="231" customFormat="1" ht="19.899999999999999" customHeight="1">
      <c r="B96" s="230"/>
      <c r="D96" s="232" t="s">
        <v>72</v>
      </c>
      <c r="E96" s="241" t="s">
        <v>77</v>
      </c>
      <c r="F96" s="241" t="s">
        <v>161</v>
      </c>
      <c r="J96" s="242">
        <f>BK96</f>
        <v>0</v>
      </c>
      <c r="L96" s="230"/>
      <c r="M96" s="235"/>
      <c r="N96" s="236"/>
      <c r="O96" s="236"/>
      <c r="P96" s="237">
        <f>SUM(P97:P157)</f>
        <v>0</v>
      </c>
      <c r="Q96" s="236"/>
      <c r="R96" s="237">
        <f>SUM(R97:R157)</f>
        <v>9.1079999999999998E-3</v>
      </c>
      <c r="S96" s="236"/>
      <c r="T96" s="238">
        <f>SUM(T97:T157)</f>
        <v>3.9881599999999997</v>
      </c>
      <c r="AR96" s="232" t="s">
        <v>77</v>
      </c>
      <c r="AT96" s="239" t="s">
        <v>72</v>
      </c>
      <c r="AU96" s="239" t="s">
        <v>77</v>
      </c>
      <c r="AY96" s="232" t="s">
        <v>160</v>
      </c>
      <c r="BK96" s="240">
        <f>SUM(BK97:BK157)</f>
        <v>0</v>
      </c>
    </row>
    <row r="97" spans="2:65" s="118" customFormat="1" ht="51" customHeight="1">
      <c r="B97" s="113"/>
      <c r="C97" s="243" t="s">
        <v>77</v>
      </c>
      <c r="D97" s="243" t="s">
        <v>162</v>
      </c>
      <c r="E97" s="244" t="s">
        <v>163</v>
      </c>
      <c r="F97" s="245" t="s">
        <v>164</v>
      </c>
      <c r="G97" s="246" t="s">
        <v>165</v>
      </c>
      <c r="H97" s="247">
        <v>4.84</v>
      </c>
      <c r="I97" s="8"/>
      <c r="J97" s="248">
        <f>ROUND(I97*H97,2)</f>
        <v>0</v>
      </c>
      <c r="K97" s="245" t="s">
        <v>166</v>
      </c>
      <c r="L97" s="113"/>
      <c r="M97" s="249" t="s">
        <v>5</v>
      </c>
      <c r="N97" s="250" t="s">
        <v>44</v>
      </c>
      <c r="O97" s="114"/>
      <c r="P97" s="251">
        <f>O97*H97</f>
        <v>0</v>
      </c>
      <c r="Q97" s="251">
        <v>0</v>
      </c>
      <c r="R97" s="251">
        <f>Q97*H97</f>
        <v>0</v>
      </c>
      <c r="S97" s="251">
        <v>0.44</v>
      </c>
      <c r="T97" s="252">
        <f>S97*H97</f>
        <v>2.1295999999999999</v>
      </c>
      <c r="AR97" s="97" t="s">
        <v>167</v>
      </c>
      <c r="AT97" s="97" t="s">
        <v>162</v>
      </c>
      <c r="AU97" s="97" t="s">
        <v>81</v>
      </c>
      <c r="AY97" s="97" t="s">
        <v>160</v>
      </c>
      <c r="BE97" s="253">
        <f>IF(N97="základní",J97,0)</f>
        <v>0</v>
      </c>
      <c r="BF97" s="253">
        <f>IF(N97="snížená",J97,0)</f>
        <v>0</v>
      </c>
      <c r="BG97" s="253">
        <f>IF(N97="zákl. přenesená",J97,0)</f>
        <v>0</v>
      </c>
      <c r="BH97" s="253">
        <f>IF(N97="sníž. přenesená",J97,0)</f>
        <v>0</v>
      </c>
      <c r="BI97" s="253">
        <f>IF(N97="nulová",J97,0)</f>
        <v>0</v>
      </c>
      <c r="BJ97" s="97" t="s">
        <v>77</v>
      </c>
      <c r="BK97" s="253">
        <f>ROUND(I97*H97,2)</f>
        <v>0</v>
      </c>
      <c r="BL97" s="97" t="s">
        <v>167</v>
      </c>
      <c r="BM97" s="97" t="s">
        <v>1015</v>
      </c>
    </row>
    <row r="98" spans="2:65" s="118" customFormat="1" ht="27">
      <c r="B98" s="113"/>
      <c r="D98" s="254" t="s">
        <v>169</v>
      </c>
      <c r="F98" s="255" t="s">
        <v>170</v>
      </c>
      <c r="I98" s="6"/>
      <c r="L98" s="113"/>
      <c r="M98" s="256"/>
      <c r="N98" s="114"/>
      <c r="O98" s="114"/>
      <c r="P98" s="114"/>
      <c r="Q98" s="114"/>
      <c r="R98" s="114"/>
      <c r="S98" s="114"/>
      <c r="T98" s="144"/>
      <c r="AT98" s="97" t="s">
        <v>169</v>
      </c>
      <c r="AU98" s="97" t="s">
        <v>81</v>
      </c>
    </row>
    <row r="99" spans="2:65" s="258" customFormat="1">
      <c r="B99" s="257"/>
      <c r="D99" s="254" t="s">
        <v>171</v>
      </c>
      <c r="E99" s="259" t="s">
        <v>5</v>
      </c>
      <c r="F99" s="260" t="s">
        <v>1016</v>
      </c>
      <c r="H99" s="259" t="s">
        <v>5</v>
      </c>
      <c r="I99" s="9"/>
      <c r="L99" s="257"/>
      <c r="M99" s="261"/>
      <c r="N99" s="262"/>
      <c r="O99" s="262"/>
      <c r="P99" s="262"/>
      <c r="Q99" s="262"/>
      <c r="R99" s="262"/>
      <c r="S99" s="262"/>
      <c r="T99" s="263"/>
      <c r="AT99" s="259" t="s">
        <v>171</v>
      </c>
      <c r="AU99" s="259" t="s">
        <v>81</v>
      </c>
      <c r="AV99" s="258" t="s">
        <v>77</v>
      </c>
      <c r="AW99" s="258" t="s">
        <v>36</v>
      </c>
      <c r="AX99" s="258" t="s">
        <v>73</v>
      </c>
      <c r="AY99" s="259" t="s">
        <v>160</v>
      </c>
    </row>
    <row r="100" spans="2:65" s="258" customFormat="1">
      <c r="B100" s="257"/>
      <c r="D100" s="254" t="s">
        <v>171</v>
      </c>
      <c r="E100" s="259" t="s">
        <v>5</v>
      </c>
      <c r="F100" s="260" t="s">
        <v>173</v>
      </c>
      <c r="H100" s="259" t="s">
        <v>5</v>
      </c>
      <c r="I100" s="9"/>
      <c r="L100" s="257"/>
      <c r="M100" s="261"/>
      <c r="N100" s="262"/>
      <c r="O100" s="262"/>
      <c r="P100" s="262"/>
      <c r="Q100" s="262"/>
      <c r="R100" s="262"/>
      <c r="S100" s="262"/>
      <c r="T100" s="263"/>
      <c r="AT100" s="259" t="s">
        <v>171</v>
      </c>
      <c r="AU100" s="259" t="s">
        <v>81</v>
      </c>
      <c r="AV100" s="258" t="s">
        <v>77</v>
      </c>
      <c r="AW100" s="258" t="s">
        <v>36</v>
      </c>
      <c r="AX100" s="258" t="s">
        <v>73</v>
      </c>
      <c r="AY100" s="259" t="s">
        <v>160</v>
      </c>
    </row>
    <row r="101" spans="2:65" s="265" customFormat="1">
      <c r="B101" s="264"/>
      <c r="D101" s="254" t="s">
        <v>171</v>
      </c>
      <c r="E101" s="266" t="s">
        <v>5</v>
      </c>
      <c r="F101" s="267" t="s">
        <v>1017</v>
      </c>
      <c r="H101" s="268">
        <v>4.84</v>
      </c>
      <c r="I101" s="10"/>
      <c r="L101" s="264"/>
      <c r="M101" s="269"/>
      <c r="N101" s="270"/>
      <c r="O101" s="270"/>
      <c r="P101" s="270"/>
      <c r="Q101" s="270"/>
      <c r="R101" s="270"/>
      <c r="S101" s="270"/>
      <c r="T101" s="271"/>
      <c r="AT101" s="266" t="s">
        <v>171</v>
      </c>
      <c r="AU101" s="266" t="s">
        <v>81</v>
      </c>
      <c r="AV101" s="265" t="s">
        <v>81</v>
      </c>
      <c r="AW101" s="265" t="s">
        <v>36</v>
      </c>
      <c r="AX101" s="265" t="s">
        <v>77</v>
      </c>
      <c r="AY101" s="266" t="s">
        <v>160</v>
      </c>
    </row>
    <row r="102" spans="2:65" s="118" customFormat="1" ht="38.25" customHeight="1">
      <c r="B102" s="113"/>
      <c r="C102" s="243" t="s">
        <v>81</v>
      </c>
      <c r="D102" s="243" t="s">
        <v>162</v>
      </c>
      <c r="E102" s="244" t="s">
        <v>177</v>
      </c>
      <c r="F102" s="245" t="s">
        <v>178</v>
      </c>
      <c r="G102" s="246" t="s">
        <v>165</v>
      </c>
      <c r="H102" s="247">
        <v>4.84</v>
      </c>
      <c r="I102" s="8"/>
      <c r="J102" s="248">
        <f>ROUND(I102*H102,2)</f>
        <v>0</v>
      </c>
      <c r="K102" s="245" t="s">
        <v>5</v>
      </c>
      <c r="L102" s="113"/>
      <c r="M102" s="249" t="s">
        <v>5</v>
      </c>
      <c r="N102" s="250" t="s">
        <v>44</v>
      </c>
      <c r="O102" s="114"/>
      <c r="P102" s="251">
        <f>O102*H102</f>
        <v>0</v>
      </c>
      <c r="Q102" s="251">
        <v>2.9999999999999997E-4</v>
      </c>
      <c r="R102" s="251">
        <f>Q102*H102</f>
        <v>1.4519999999999997E-3</v>
      </c>
      <c r="S102" s="251">
        <v>0.38400000000000001</v>
      </c>
      <c r="T102" s="252">
        <f>S102*H102</f>
        <v>1.85856</v>
      </c>
      <c r="AR102" s="97" t="s">
        <v>167</v>
      </c>
      <c r="AT102" s="97" t="s">
        <v>162</v>
      </c>
      <c r="AU102" s="97" t="s">
        <v>81</v>
      </c>
      <c r="AY102" s="97" t="s">
        <v>160</v>
      </c>
      <c r="BE102" s="253">
        <f>IF(N102="základní",J102,0)</f>
        <v>0</v>
      </c>
      <c r="BF102" s="253">
        <f>IF(N102="snížená",J102,0)</f>
        <v>0</v>
      </c>
      <c r="BG102" s="253">
        <f>IF(N102="zákl. přenesená",J102,0)</f>
        <v>0</v>
      </c>
      <c r="BH102" s="253">
        <f>IF(N102="sníž. přenesená",J102,0)</f>
        <v>0</v>
      </c>
      <c r="BI102" s="253">
        <f>IF(N102="nulová",J102,0)</f>
        <v>0</v>
      </c>
      <c r="BJ102" s="97" t="s">
        <v>77</v>
      </c>
      <c r="BK102" s="253">
        <f>ROUND(I102*H102,2)</f>
        <v>0</v>
      </c>
      <c r="BL102" s="97" t="s">
        <v>167</v>
      </c>
      <c r="BM102" s="97" t="s">
        <v>1018</v>
      </c>
    </row>
    <row r="103" spans="2:65" s="118" customFormat="1" ht="27">
      <c r="B103" s="113"/>
      <c r="D103" s="254" t="s">
        <v>169</v>
      </c>
      <c r="F103" s="255" t="s">
        <v>180</v>
      </c>
      <c r="I103" s="6"/>
      <c r="L103" s="113"/>
      <c r="M103" s="256"/>
      <c r="N103" s="114"/>
      <c r="O103" s="114"/>
      <c r="P103" s="114"/>
      <c r="Q103" s="114"/>
      <c r="R103" s="114"/>
      <c r="S103" s="114"/>
      <c r="T103" s="144"/>
      <c r="AT103" s="97" t="s">
        <v>169</v>
      </c>
      <c r="AU103" s="97" t="s">
        <v>81</v>
      </c>
    </row>
    <row r="104" spans="2:65" s="258" customFormat="1">
      <c r="B104" s="257"/>
      <c r="D104" s="254" t="s">
        <v>171</v>
      </c>
      <c r="E104" s="259" t="s">
        <v>5</v>
      </c>
      <c r="F104" s="260" t="s">
        <v>1016</v>
      </c>
      <c r="H104" s="259" t="s">
        <v>5</v>
      </c>
      <c r="I104" s="9"/>
      <c r="L104" s="257"/>
      <c r="M104" s="261"/>
      <c r="N104" s="262"/>
      <c r="O104" s="262"/>
      <c r="P104" s="262"/>
      <c r="Q104" s="262"/>
      <c r="R104" s="262"/>
      <c r="S104" s="262"/>
      <c r="T104" s="263"/>
      <c r="AT104" s="259" t="s">
        <v>171</v>
      </c>
      <c r="AU104" s="259" t="s">
        <v>81</v>
      </c>
      <c r="AV104" s="258" t="s">
        <v>77</v>
      </c>
      <c r="AW104" s="258" t="s">
        <v>36</v>
      </c>
      <c r="AX104" s="258" t="s">
        <v>73</v>
      </c>
      <c r="AY104" s="259" t="s">
        <v>160</v>
      </c>
    </row>
    <row r="105" spans="2:65" s="258" customFormat="1">
      <c r="B105" s="257"/>
      <c r="D105" s="254" t="s">
        <v>171</v>
      </c>
      <c r="E105" s="259" t="s">
        <v>5</v>
      </c>
      <c r="F105" s="260" t="s">
        <v>173</v>
      </c>
      <c r="H105" s="259" t="s">
        <v>5</v>
      </c>
      <c r="I105" s="9"/>
      <c r="L105" s="257"/>
      <c r="M105" s="261"/>
      <c r="N105" s="262"/>
      <c r="O105" s="262"/>
      <c r="P105" s="262"/>
      <c r="Q105" s="262"/>
      <c r="R105" s="262"/>
      <c r="S105" s="262"/>
      <c r="T105" s="263"/>
      <c r="AT105" s="259" t="s">
        <v>171</v>
      </c>
      <c r="AU105" s="259" t="s">
        <v>81</v>
      </c>
      <c r="AV105" s="258" t="s">
        <v>77</v>
      </c>
      <c r="AW105" s="258" t="s">
        <v>36</v>
      </c>
      <c r="AX105" s="258" t="s">
        <v>73</v>
      </c>
      <c r="AY105" s="259" t="s">
        <v>160</v>
      </c>
    </row>
    <row r="106" spans="2:65" s="265" customFormat="1">
      <c r="B106" s="264"/>
      <c r="D106" s="254" t="s">
        <v>171</v>
      </c>
      <c r="E106" s="266" t="s">
        <v>5</v>
      </c>
      <c r="F106" s="267" t="s">
        <v>1017</v>
      </c>
      <c r="H106" s="268">
        <v>4.84</v>
      </c>
      <c r="I106" s="10"/>
      <c r="L106" s="264"/>
      <c r="M106" s="269"/>
      <c r="N106" s="270"/>
      <c r="O106" s="270"/>
      <c r="P106" s="270"/>
      <c r="Q106" s="270"/>
      <c r="R106" s="270"/>
      <c r="S106" s="270"/>
      <c r="T106" s="271"/>
      <c r="AT106" s="266" t="s">
        <v>171</v>
      </c>
      <c r="AU106" s="266" t="s">
        <v>81</v>
      </c>
      <c r="AV106" s="265" t="s">
        <v>81</v>
      </c>
      <c r="AW106" s="265" t="s">
        <v>36</v>
      </c>
      <c r="AX106" s="265" t="s">
        <v>77</v>
      </c>
      <c r="AY106" s="266" t="s">
        <v>160</v>
      </c>
    </row>
    <row r="107" spans="2:65" s="118" customFormat="1" ht="25.5" customHeight="1">
      <c r="B107" s="113"/>
      <c r="C107" s="243" t="s">
        <v>184</v>
      </c>
      <c r="D107" s="243" t="s">
        <v>162</v>
      </c>
      <c r="E107" s="244" t="s">
        <v>191</v>
      </c>
      <c r="F107" s="245" t="s">
        <v>192</v>
      </c>
      <c r="G107" s="246" t="s">
        <v>193</v>
      </c>
      <c r="H107" s="247">
        <v>20</v>
      </c>
      <c r="I107" s="8"/>
      <c r="J107" s="248">
        <f>ROUND(I107*H107,2)</f>
        <v>0</v>
      </c>
      <c r="K107" s="245" t="s">
        <v>166</v>
      </c>
      <c r="L107" s="113"/>
      <c r="M107" s="249" t="s">
        <v>5</v>
      </c>
      <c r="N107" s="250" t="s">
        <v>44</v>
      </c>
      <c r="O107" s="114"/>
      <c r="P107" s="251">
        <f>O107*H107</f>
        <v>0</v>
      </c>
      <c r="Q107" s="251">
        <v>0</v>
      </c>
      <c r="R107" s="251">
        <f>Q107*H107</f>
        <v>0</v>
      </c>
      <c r="S107" s="251">
        <v>0</v>
      </c>
      <c r="T107" s="252">
        <f>S107*H107</f>
        <v>0</v>
      </c>
      <c r="AR107" s="97" t="s">
        <v>167</v>
      </c>
      <c r="AT107" s="97" t="s">
        <v>162</v>
      </c>
      <c r="AU107" s="97" t="s">
        <v>81</v>
      </c>
      <c r="AY107" s="97" t="s">
        <v>160</v>
      </c>
      <c r="BE107" s="253">
        <f>IF(N107="základní",J107,0)</f>
        <v>0</v>
      </c>
      <c r="BF107" s="253">
        <f>IF(N107="snížená",J107,0)</f>
        <v>0</v>
      </c>
      <c r="BG107" s="253">
        <f>IF(N107="zákl. přenesená",J107,0)</f>
        <v>0</v>
      </c>
      <c r="BH107" s="253">
        <f>IF(N107="sníž. přenesená",J107,0)</f>
        <v>0</v>
      </c>
      <c r="BI107" s="253">
        <f>IF(N107="nulová",J107,0)</f>
        <v>0</v>
      </c>
      <c r="BJ107" s="97" t="s">
        <v>77</v>
      </c>
      <c r="BK107" s="253">
        <f>ROUND(I107*H107,2)</f>
        <v>0</v>
      </c>
      <c r="BL107" s="97" t="s">
        <v>167</v>
      </c>
      <c r="BM107" s="97" t="s">
        <v>1019</v>
      </c>
    </row>
    <row r="108" spans="2:65" s="118" customFormat="1" ht="27">
      <c r="B108" s="113"/>
      <c r="D108" s="254" t="s">
        <v>169</v>
      </c>
      <c r="F108" s="255" t="s">
        <v>195</v>
      </c>
      <c r="I108" s="6"/>
      <c r="L108" s="113"/>
      <c r="M108" s="256"/>
      <c r="N108" s="114"/>
      <c r="O108" s="114"/>
      <c r="P108" s="114"/>
      <c r="Q108" s="114"/>
      <c r="R108" s="114"/>
      <c r="S108" s="114"/>
      <c r="T108" s="144"/>
      <c r="AT108" s="97" t="s">
        <v>169</v>
      </c>
      <c r="AU108" s="97" t="s">
        <v>81</v>
      </c>
    </row>
    <row r="109" spans="2:65" s="265" customFormat="1">
      <c r="B109" s="264"/>
      <c r="D109" s="254" t="s">
        <v>171</v>
      </c>
      <c r="E109" s="266" t="s">
        <v>5</v>
      </c>
      <c r="F109" s="267" t="s">
        <v>583</v>
      </c>
      <c r="H109" s="268">
        <v>20</v>
      </c>
      <c r="I109" s="10"/>
      <c r="L109" s="264"/>
      <c r="M109" s="269"/>
      <c r="N109" s="270"/>
      <c r="O109" s="270"/>
      <c r="P109" s="270"/>
      <c r="Q109" s="270"/>
      <c r="R109" s="270"/>
      <c r="S109" s="270"/>
      <c r="T109" s="271"/>
      <c r="AT109" s="266" t="s">
        <v>171</v>
      </c>
      <c r="AU109" s="266" t="s">
        <v>81</v>
      </c>
      <c r="AV109" s="265" t="s">
        <v>81</v>
      </c>
      <c r="AW109" s="265" t="s">
        <v>36</v>
      </c>
      <c r="AX109" s="265" t="s">
        <v>77</v>
      </c>
      <c r="AY109" s="266" t="s">
        <v>160</v>
      </c>
    </row>
    <row r="110" spans="2:65" s="118" customFormat="1" ht="38.25" customHeight="1">
      <c r="B110" s="113"/>
      <c r="C110" s="243" t="s">
        <v>167</v>
      </c>
      <c r="D110" s="243" t="s">
        <v>162</v>
      </c>
      <c r="E110" s="244" t="s">
        <v>219</v>
      </c>
      <c r="F110" s="245" t="s">
        <v>220</v>
      </c>
      <c r="G110" s="246" t="s">
        <v>210</v>
      </c>
      <c r="H110" s="247">
        <v>2.9039999999999999</v>
      </c>
      <c r="I110" s="8"/>
      <c r="J110" s="248">
        <f>ROUND(I110*H110,2)</f>
        <v>0</v>
      </c>
      <c r="K110" s="245" t="s">
        <v>188</v>
      </c>
      <c r="L110" s="113"/>
      <c r="M110" s="249" t="s">
        <v>5</v>
      </c>
      <c r="N110" s="250" t="s">
        <v>44</v>
      </c>
      <c r="O110" s="114"/>
      <c r="P110" s="251">
        <f>O110*H110</f>
        <v>0</v>
      </c>
      <c r="Q110" s="251">
        <v>0</v>
      </c>
      <c r="R110" s="251">
        <f>Q110*H110</f>
        <v>0</v>
      </c>
      <c r="S110" s="251">
        <v>0</v>
      </c>
      <c r="T110" s="252">
        <f>S110*H110</f>
        <v>0</v>
      </c>
      <c r="AR110" s="97" t="s">
        <v>167</v>
      </c>
      <c r="AT110" s="97" t="s">
        <v>162</v>
      </c>
      <c r="AU110" s="97" t="s">
        <v>81</v>
      </c>
      <c r="AY110" s="97" t="s">
        <v>160</v>
      </c>
      <c r="BE110" s="253">
        <f>IF(N110="základní",J110,0)</f>
        <v>0</v>
      </c>
      <c r="BF110" s="253">
        <f>IF(N110="snížená",J110,0)</f>
        <v>0</v>
      </c>
      <c r="BG110" s="253">
        <f>IF(N110="zákl. přenesená",J110,0)</f>
        <v>0</v>
      </c>
      <c r="BH110" s="253">
        <f>IF(N110="sníž. přenesená",J110,0)</f>
        <v>0</v>
      </c>
      <c r="BI110" s="253">
        <f>IF(N110="nulová",J110,0)</f>
        <v>0</v>
      </c>
      <c r="BJ110" s="97" t="s">
        <v>77</v>
      </c>
      <c r="BK110" s="253">
        <f>ROUND(I110*H110,2)</f>
        <v>0</v>
      </c>
      <c r="BL110" s="97" t="s">
        <v>167</v>
      </c>
      <c r="BM110" s="97" t="s">
        <v>1020</v>
      </c>
    </row>
    <row r="111" spans="2:65" s="258" customFormat="1">
      <c r="B111" s="257"/>
      <c r="D111" s="254" t="s">
        <v>171</v>
      </c>
      <c r="E111" s="259" t="s">
        <v>5</v>
      </c>
      <c r="F111" s="260" t="s">
        <v>1016</v>
      </c>
      <c r="H111" s="259" t="s">
        <v>5</v>
      </c>
      <c r="I111" s="9"/>
      <c r="L111" s="257"/>
      <c r="M111" s="261"/>
      <c r="N111" s="262"/>
      <c r="O111" s="262"/>
      <c r="P111" s="262"/>
      <c r="Q111" s="262"/>
      <c r="R111" s="262"/>
      <c r="S111" s="262"/>
      <c r="T111" s="263"/>
      <c r="AT111" s="259" t="s">
        <v>171</v>
      </c>
      <c r="AU111" s="259" t="s">
        <v>81</v>
      </c>
      <c r="AV111" s="258" t="s">
        <v>77</v>
      </c>
      <c r="AW111" s="258" t="s">
        <v>36</v>
      </c>
      <c r="AX111" s="258" t="s">
        <v>73</v>
      </c>
      <c r="AY111" s="259" t="s">
        <v>160</v>
      </c>
    </row>
    <row r="112" spans="2:65" s="258" customFormat="1">
      <c r="B112" s="257"/>
      <c r="D112" s="254" t="s">
        <v>171</v>
      </c>
      <c r="E112" s="259" t="s">
        <v>5</v>
      </c>
      <c r="F112" s="260" t="s">
        <v>173</v>
      </c>
      <c r="H112" s="259" t="s">
        <v>5</v>
      </c>
      <c r="I112" s="9"/>
      <c r="L112" s="257"/>
      <c r="M112" s="261"/>
      <c r="N112" s="262"/>
      <c r="O112" s="262"/>
      <c r="P112" s="262"/>
      <c r="Q112" s="262"/>
      <c r="R112" s="262"/>
      <c r="S112" s="262"/>
      <c r="T112" s="263"/>
      <c r="AT112" s="259" t="s">
        <v>171</v>
      </c>
      <c r="AU112" s="259" t="s">
        <v>81</v>
      </c>
      <c r="AV112" s="258" t="s">
        <v>77</v>
      </c>
      <c r="AW112" s="258" t="s">
        <v>36</v>
      </c>
      <c r="AX112" s="258" t="s">
        <v>73</v>
      </c>
      <c r="AY112" s="259" t="s">
        <v>160</v>
      </c>
    </row>
    <row r="113" spans="2:65" s="265" customFormat="1">
      <c r="B113" s="264"/>
      <c r="D113" s="254" t="s">
        <v>171</v>
      </c>
      <c r="E113" s="266" t="s">
        <v>5</v>
      </c>
      <c r="F113" s="267" t="s">
        <v>1021</v>
      </c>
      <c r="H113" s="268">
        <v>2.9039999999999999</v>
      </c>
      <c r="I113" s="10"/>
      <c r="L113" s="264"/>
      <c r="M113" s="269"/>
      <c r="N113" s="270"/>
      <c r="O113" s="270"/>
      <c r="P113" s="270"/>
      <c r="Q113" s="270"/>
      <c r="R113" s="270"/>
      <c r="S113" s="270"/>
      <c r="T113" s="271"/>
      <c r="AT113" s="266" t="s">
        <v>171</v>
      </c>
      <c r="AU113" s="266" t="s">
        <v>81</v>
      </c>
      <c r="AV113" s="265" t="s">
        <v>81</v>
      </c>
      <c r="AW113" s="265" t="s">
        <v>36</v>
      </c>
      <c r="AX113" s="265" t="s">
        <v>77</v>
      </c>
      <c r="AY113" s="266" t="s">
        <v>160</v>
      </c>
    </row>
    <row r="114" spans="2:65" s="118" customFormat="1" ht="38.25" customHeight="1">
      <c r="B114" s="113"/>
      <c r="C114" s="243" t="s">
        <v>104</v>
      </c>
      <c r="D114" s="243" t="s">
        <v>162</v>
      </c>
      <c r="E114" s="244" t="s">
        <v>224</v>
      </c>
      <c r="F114" s="245" t="s">
        <v>225</v>
      </c>
      <c r="G114" s="246" t="s">
        <v>210</v>
      </c>
      <c r="H114" s="247">
        <v>9.68</v>
      </c>
      <c r="I114" s="8"/>
      <c r="J114" s="248">
        <f>ROUND(I114*H114,2)</f>
        <v>0</v>
      </c>
      <c r="K114" s="245" t="s">
        <v>188</v>
      </c>
      <c r="L114" s="113"/>
      <c r="M114" s="249" t="s">
        <v>5</v>
      </c>
      <c r="N114" s="250" t="s">
        <v>44</v>
      </c>
      <c r="O114" s="114"/>
      <c r="P114" s="251">
        <f>O114*H114</f>
        <v>0</v>
      </c>
      <c r="Q114" s="251">
        <v>0</v>
      </c>
      <c r="R114" s="251">
        <f>Q114*H114</f>
        <v>0</v>
      </c>
      <c r="S114" s="251">
        <v>0</v>
      </c>
      <c r="T114" s="252">
        <f>S114*H114</f>
        <v>0</v>
      </c>
      <c r="AR114" s="97" t="s">
        <v>167</v>
      </c>
      <c r="AT114" s="97" t="s">
        <v>162</v>
      </c>
      <c r="AU114" s="97" t="s">
        <v>81</v>
      </c>
      <c r="AY114" s="97" t="s">
        <v>160</v>
      </c>
      <c r="BE114" s="253">
        <f>IF(N114="základní",J114,0)</f>
        <v>0</v>
      </c>
      <c r="BF114" s="253">
        <f>IF(N114="snížená",J114,0)</f>
        <v>0</v>
      </c>
      <c r="BG114" s="253">
        <f>IF(N114="zákl. přenesená",J114,0)</f>
        <v>0</v>
      </c>
      <c r="BH114" s="253">
        <f>IF(N114="sníž. přenesená",J114,0)</f>
        <v>0</v>
      </c>
      <c r="BI114" s="253">
        <f>IF(N114="nulová",J114,0)</f>
        <v>0</v>
      </c>
      <c r="BJ114" s="97" t="s">
        <v>77</v>
      </c>
      <c r="BK114" s="253">
        <f>ROUND(I114*H114,2)</f>
        <v>0</v>
      </c>
      <c r="BL114" s="97" t="s">
        <v>167</v>
      </c>
      <c r="BM114" s="97" t="s">
        <v>1022</v>
      </c>
    </row>
    <row r="115" spans="2:65" s="258" customFormat="1">
      <c r="B115" s="257"/>
      <c r="D115" s="254" t="s">
        <v>171</v>
      </c>
      <c r="E115" s="259" t="s">
        <v>5</v>
      </c>
      <c r="F115" s="260" t="s">
        <v>1016</v>
      </c>
      <c r="H115" s="259" t="s">
        <v>5</v>
      </c>
      <c r="I115" s="9"/>
      <c r="L115" s="257"/>
      <c r="M115" s="261"/>
      <c r="N115" s="262"/>
      <c r="O115" s="262"/>
      <c r="P115" s="262"/>
      <c r="Q115" s="262"/>
      <c r="R115" s="262"/>
      <c r="S115" s="262"/>
      <c r="T115" s="263"/>
      <c r="AT115" s="259" t="s">
        <v>171</v>
      </c>
      <c r="AU115" s="259" t="s">
        <v>81</v>
      </c>
      <c r="AV115" s="258" t="s">
        <v>77</v>
      </c>
      <c r="AW115" s="258" t="s">
        <v>36</v>
      </c>
      <c r="AX115" s="258" t="s">
        <v>73</v>
      </c>
      <c r="AY115" s="259" t="s">
        <v>160</v>
      </c>
    </row>
    <row r="116" spans="2:65" s="258" customFormat="1">
      <c r="B116" s="257"/>
      <c r="D116" s="254" t="s">
        <v>171</v>
      </c>
      <c r="E116" s="259" t="s">
        <v>5</v>
      </c>
      <c r="F116" s="260" t="s">
        <v>173</v>
      </c>
      <c r="H116" s="259" t="s">
        <v>5</v>
      </c>
      <c r="I116" s="9"/>
      <c r="L116" s="257"/>
      <c r="M116" s="261"/>
      <c r="N116" s="262"/>
      <c r="O116" s="262"/>
      <c r="P116" s="262"/>
      <c r="Q116" s="262"/>
      <c r="R116" s="262"/>
      <c r="S116" s="262"/>
      <c r="T116" s="263"/>
      <c r="AT116" s="259" t="s">
        <v>171</v>
      </c>
      <c r="AU116" s="259" t="s">
        <v>81</v>
      </c>
      <c r="AV116" s="258" t="s">
        <v>77</v>
      </c>
      <c r="AW116" s="258" t="s">
        <v>36</v>
      </c>
      <c r="AX116" s="258" t="s">
        <v>73</v>
      </c>
      <c r="AY116" s="259" t="s">
        <v>160</v>
      </c>
    </row>
    <row r="117" spans="2:65" s="265" customFormat="1">
      <c r="B117" s="264"/>
      <c r="D117" s="254" t="s">
        <v>171</v>
      </c>
      <c r="E117" s="266" t="s">
        <v>5</v>
      </c>
      <c r="F117" s="267" t="s">
        <v>1023</v>
      </c>
      <c r="H117" s="268">
        <v>9.68</v>
      </c>
      <c r="I117" s="10"/>
      <c r="L117" s="264"/>
      <c r="M117" s="269"/>
      <c r="N117" s="270"/>
      <c r="O117" s="270"/>
      <c r="P117" s="270"/>
      <c r="Q117" s="270"/>
      <c r="R117" s="270"/>
      <c r="S117" s="270"/>
      <c r="T117" s="271"/>
      <c r="AT117" s="266" t="s">
        <v>171</v>
      </c>
      <c r="AU117" s="266" t="s">
        <v>81</v>
      </c>
      <c r="AV117" s="265" t="s">
        <v>81</v>
      </c>
      <c r="AW117" s="265" t="s">
        <v>36</v>
      </c>
      <c r="AX117" s="265" t="s">
        <v>77</v>
      </c>
      <c r="AY117" s="266" t="s">
        <v>160</v>
      </c>
    </row>
    <row r="118" spans="2:65" s="118" customFormat="1" ht="38.25" customHeight="1">
      <c r="B118" s="113"/>
      <c r="C118" s="243" t="s">
        <v>202</v>
      </c>
      <c r="D118" s="243" t="s">
        <v>162</v>
      </c>
      <c r="E118" s="244" t="s">
        <v>232</v>
      </c>
      <c r="F118" s="245" t="s">
        <v>233</v>
      </c>
      <c r="G118" s="246" t="s">
        <v>210</v>
      </c>
      <c r="H118" s="247">
        <v>2.9039999999999999</v>
      </c>
      <c r="I118" s="8"/>
      <c r="J118" s="248">
        <f>ROUND(I118*H118,2)</f>
        <v>0</v>
      </c>
      <c r="K118" s="245" t="s">
        <v>166</v>
      </c>
      <c r="L118" s="113"/>
      <c r="M118" s="249" t="s">
        <v>5</v>
      </c>
      <c r="N118" s="250" t="s">
        <v>44</v>
      </c>
      <c r="O118" s="114"/>
      <c r="P118" s="251">
        <f>O118*H118</f>
        <v>0</v>
      </c>
      <c r="Q118" s="251">
        <v>0</v>
      </c>
      <c r="R118" s="251">
        <f>Q118*H118</f>
        <v>0</v>
      </c>
      <c r="S118" s="251">
        <v>0</v>
      </c>
      <c r="T118" s="252">
        <f>S118*H118</f>
        <v>0</v>
      </c>
      <c r="AR118" s="97" t="s">
        <v>167</v>
      </c>
      <c r="AT118" s="97" t="s">
        <v>162</v>
      </c>
      <c r="AU118" s="97" t="s">
        <v>81</v>
      </c>
      <c r="AY118" s="97" t="s">
        <v>160</v>
      </c>
      <c r="BE118" s="253">
        <f>IF(N118="základní",J118,0)</f>
        <v>0</v>
      </c>
      <c r="BF118" s="253">
        <f>IF(N118="snížená",J118,0)</f>
        <v>0</v>
      </c>
      <c r="BG118" s="253">
        <f>IF(N118="zákl. přenesená",J118,0)</f>
        <v>0</v>
      </c>
      <c r="BH118" s="253">
        <f>IF(N118="sníž. přenesená",J118,0)</f>
        <v>0</v>
      </c>
      <c r="BI118" s="253">
        <f>IF(N118="nulová",J118,0)</f>
        <v>0</v>
      </c>
      <c r="BJ118" s="97" t="s">
        <v>77</v>
      </c>
      <c r="BK118" s="253">
        <f>ROUND(I118*H118,2)</f>
        <v>0</v>
      </c>
      <c r="BL118" s="97" t="s">
        <v>167</v>
      </c>
      <c r="BM118" s="97" t="s">
        <v>1024</v>
      </c>
    </row>
    <row r="119" spans="2:65" s="118" customFormat="1" ht="27">
      <c r="B119" s="113"/>
      <c r="D119" s="254" t="s">
        <v>169</v>
      </c>
      <c r="F119" s="255" t="s">
        <v>235</v>
      </c>
      <c r="I119" s="6"/>
      <c r="L119" s="113"/>
      <c r="M119" s="256"/>
      <c r="N119" s="114"/>
      <c r="O119" s="114"/>
      <c r="P119" s="114"/>
      <c r="Q119" s="114"/>
      <c r="R119" s="114"/>
      <c r="S119" s="114"/>
      <c r="T119" s="144"/>
      <c r="AT119" s="97" t="s">
        <v>169</v>
      </c>
      <c r="AU119" s="97" t="s">
        <v>81</v>
      </c>
    </row>
    <row r="120" spans="2:65" s="265" customFormat="1">
      <c r="B120" s="264"/>
      <c r="D120" s="254" t="s">
        <v>171</v>
      </c>
      <c r="F120" s="267" t="s">
        <v>1025</v>
      </c>
      <c r="H120" s="268">
        <v>2.9039999999999999</v>
      </c>
      <c r="I120" s="10"/>
      <c r="L120" s="264"/>
      <c r="M120" s="269"/>
      <c r="N120" s="270"/>
      <c r="O120" s="270"/>
      <c r="P120" s="270"/>
      <c r="Q120" s="270"/>
      <c r="R120" s="270"/>
      <c r="S120" s="270"/>
      <c r="T120" s="271"/>
      <c r="AT120" s="266" t="s">
        <v>171</v>
      </c>
      <c r="AU120" s="266" t="s">
        <v>81</v>
      </c>
      <c r="AV120" s="265" t="s">
        <v>81</v>
      </c>
      <c r="AW120" s="265" t="s">
        <v>6</v>
      </c>
      <c r="AX120" s="265" t="s">
        <v>77</v>
      </c>
      <c r="AY120" s="266" t="s">
        <v>160</v>
      </c>
    </row>
    <row r="121" spans="2:65" s="118" customFormat="1" ht="25.5" customHeight="1">
      <c r="B121" s="113"/>
      <c r="C121" s="243" t="s">
        <v>207</v>
      </c>
      <c r="D121" s="243" t="s">
        <v>162</v>
      </c>
      <c r="E121" s="244" t="s">
        <v>810</v>
      </c>
      <c r="F121" s="245" t="s">
        <v>811</v>
      </c>
      <c r="G121" s="246" t="s">
        <v>165</v>
      </c>
      <c r="H121" s="247">
        <v>13.2</v>
      </c>
      <c r="I121" s="8"/>
      <c r="J121" s="248">
        <f>ROUND(I121*H121,2)</f>
        <v>0</v>
      </c>
      <c r="K121" s="245" t="s">
        <v>166</v>
      </c>
      <c r="L121" s="113"/>
      <c r="M121" s="249" t="s">
        <v>5</v>
      </c>
      <c r="N121" s="250" t="s">
        <v>44</v>
      </c>
      <c r="O121" s="114"/>
      <c r="P121" s="251">
        <f>O121*H121</f>
        <v>0</v>
      </c>
      <c r="Q121" s="251">
        <v>5.8E-4</v>
      </c>
      <c r="R121" s="251">
        <f>Q121*H121</f>
        <v>7.6559999999999996E-3</v>
      </c>
      <c r="S121" s="251">
        <v>0</v>
      </c>
      <c r="T121" s="252">
        <f>S121*H121</f>
        <v>0</v>
      </c>
      <c r="AR121" s="97" t="s">
        <v>167</v>
      </c>
      <c r="AT121" s="97" t="s">
        <v>162</v>
      </c>
      <c r="AU121" s="97" t="s">
        <v>81</v>
      </c>
      <c r="AY121" s="97" t="s">
        <v>160</v>
      </c>
      <c r="BE121" s="253">
        <f>IF(N121="základní",J121,0)</f>
        <v>0</v>
      </c>
      <c r="BF121" s="253">
        <f>IF(N121="snížená",J121,0)</f>
        <v>0</v>
      </c>
      <c r="BG121" s="253">
        <f>IF(N121="zákl. přenesená",J121,0)</f>
        <v>0</v>
      </c>
      <c r="BH121" s="253">
        <f>IF(N121="sníž. přenesená",J121,0)</f>
        <v>0</v>
      </c>
      <c r="BI121" s="253">
        <f>IF(N121="nulová",J121,0)</f>
        <v>0</v>
      </c>
      <c r="BJ121" s="97" t="s">
        <v>77</v>
      </c>
      <c r="BK121" s="253">
        <f>ROUND(I121*H121,2)</f>
        <v>0</v>
      </c>
      <c r="BL121" s="97" t="s">
        <v>167</v>
      </c>
      <c r="BM121" s="97" t="s">
        <v>1026</v>
      </c>
    </row>
    <row r="122" spans="2:65" s="265" customFormat="1">
      <c r="B122" s="264"/>
      <c r="D122" s="254" t="s">
        <v>171</v>
      </c>
      <c r="E122" s="266" t="s">
        <v>5</v>
      </c>
      <c r="F122" s="267" t="s">
        <v>1027</v>
      </c>
      <c r="H122" s="268">
        <v>13.2</v>
      </c>
      <c r="I122" s="10"/>
      <c r="L122" s="264"/>
      <c r="M122" s="269"/>
      <c r="N122" s="270"/>
      <c r="O122" s="270"/>
      <c r="P122" s="270"/>
      <c r="Q122" s="270"/>
      <c r="R122" s="270"/>
      <c r="S122" s="270"/>
      <c r="T122" s="271"/>
      <c r="AT122" s="266" t="s">
        <v>171</v>
      </c>
      <c r="AU122" s="266" t="s">
        <v>81</v>
      </c>
      <c r="AV122" s="265" t="s">
        <v>81</v>
      </c>
      <c r="AW122" s="265" t="s">
        <v>36</v>
      </c>
      <c r="AX122" s="265" t="s">
        <v>77</v>
      </c>
      <c r="AY122" s="266" t="s">
        <v>160</v>
      </c>
    </row>
    <row r="123" spans="2:65" s="118" customFormat="1" ht="25.5" customHeight="1">
      <c r="B123" s="113"/>
      <c r="C123" s="243" t="s">
        <v>213</v>
      </c>
      <c r="D123" s="243" t="s">
        <v>162</v>
      </c>
      <c r="E123" s="244" t="s">
        <v>814</v>
      </c>
      <c r="F123" s="245" t="s">
        <v>815</v>
      </c>
      <c r="G123" s="246" t="s">
        <v>165</v>
      </c>
      <c r="H123" s="247">
        <v>13.2</v>
      </c>
      <c r="I123" s="8"/>
      <c r="J123" s="248">
        <f>ROUND(I123*H123,2)</f>
        <v>0</v>
      </c>
      <c r="K123" s="245" t="s">
        <v>166</v>
      </c>
      <c r="L123" s="113"/>
      <c r="M123" s="249" t="s">
        <v>5</v>
      </c>
      <c r="N123" s="250" t="s">
        <v>44</v>
      </c>
      <c r="O123" s="114"/>
      <c r="P123" s="251">
        <f>O123*H123</f>
        <v>0</v>
      </c>
      <c r="Q123" s="251">
        <v>0</v>
      </c>
      <c r="R123" s="251">
        <f>Q123*H123</f>
        <v>0</v>
      </c>
      <c r="S123" s="251">
        <v>0</v>
      </c>
      <c r="T123" s="252">
        <f>S123*H123</f>
        <v>0</v>
      </c>
      <c r="AR123" s="97" t="s">
        <v>167</v>
      </c>
      <c r="AT123" s="97" t="s">
        <v>162</v>
      </c>
      <c r="AU123" s="97" t="s">
        <v>81</v>
      </c>
      <c r="AY123" s="97" t="s">
        <v>160</v>
      </c>
      <c r="BE123" s="253">
        <f>IF(N123="základní",J123,0)</f>
        <v>0</v>
      </c>
      <c r="BF123" s="253">
        <f>IF(N123="snížená",J123,0)</f>
        <v>0</v>
      </c>
      <c r="BG123" s="253">
        <f>IF(N123="zákl. přenesená",J123,0)</f>
        <v>0</v>
      </c>
      <c r="BH123" s="253">
        <f>IF(N123="sníž. přenesená",J123,0)</f>
        <v>0</v>
      </c>
      <c r="BI123" s="253">
        <f>IF(N123="nulová",J123,0)</f>
        <v>0</v>
      </c>
      <c r="BJ123" s="97" t="s">
        <v>77</v>
      </c>
      <c r="BK123" s="253">
        <f>ROUND(I123*H123,2)</f>
        <v>0</v>
      </c>
      <c r="BL123" s="97" t="s">
        <v>167</v>
      </c>
      <c r="BM123" s="97" t="s">
        <v>1028</v>
      </c>
    </row>
    <row r="124" spans="2:65" s="265" customFormat="1">
      <c r="B124" s="264"/>
      <c r="D124" s="254" t="s">
        <v>171</v>
      </c>
      <c r="E124" s="266" t="s">
        <v>5</v>
      </c>
      <c r="F124" s="267" t="s">
        <v>1029</v>
      </c>
      <c r="H124" s="268">
        <v>13.2</v>
      </c>
      <c r="I124" s="10"/>
      <c r="L124" s="264"/>
      <c r="M124" s="269"/>
      <c r="N124" s="270"/>
      <c r="O124" s="270"/>
      <c r="P124" s="270"/>
      <c r="Q124" s="270"/>
      <c r="R124" s="270"/>
      <c r="S124" s="270"/>
      <c r="T124" s="271"/>
      <c r="AT124" s="266" t="s">
        <v>171</v>
      </c>
      <c r="AU124" s="266" t="s">
        <v>81</v>
      </c>
      <c r="AV124" s="265" t="s">
        <v>81</v>
      </c>
      <c r="AW124" s="265" t="s">
        <v>36</v>
      </c>
      <c r="AX124" s="265" t="s">
        <v>77</v>
      </c>
      <c r="AY124" s="266" t="s">
        <v>160</v>
      </c>
    </row>
    <row r="125" spans="2:65" s="118" customFormat="1" ht="38.25" customHeight="1">
      <c r="B125" s="113"/>
      <c r="C125" s="243" t="s">
        <v>218</v>
      </c>
      <c r="D125" s="243" t="s">
        <v>162</v>
      </c>
      <c r="E125" s="244" t="s">
        <v>1030</v>
      </c>
      <c r="F125" s="245" t="s">
        <v>1031</v>
      </c>
      <c r="G125" s="246" t="s">
        <v>210</v>
      </c>
      <c r="H125" s="247">
        <v>6.9210000000000003</v>
      </c>
      <c r="I125" s="8"/>
      <c r="J125" s="248">
        <f>ROUND(I125*H125,2)</f>
        <v>0</v>
      </c>
      <c r="K125" s="245" t="s">
        <v>188</v>
      </c>
      <c r="L125" s="113"/>
      <c r="M125" s="249" t="s">
        <v>5</v>
      </c>
      <c r="N125" s="250" t="s">
        <v>44</v>
      </c>
      <c r="O125" s="114"/>
      <c r="P125" s="251">
        <f>O125*H125</f>
        <v>0</v>
      </c>
      <c r="Q125" s="251">
        <v>0</v>
      </c>
      <c r="R125" s="251">
        <f>Q125*H125</f>
        <v>0</v>
      </c>
      <c r="S125" s="251">
        <v>0</v>
      </c>
      <c r="T125" s="252">
        <f>S125*H125</f>
        <v>0</v>
      </c>
      <c r="AR125" s="97" t="s">
        <v>167</v>
      </c>
      <c r="AT125" s="97" t="s">
        <v>162</v>
      </c>
      <c r="AU125" s="97" t="s">
        <v>81</v>
      </c>
      <c r="AY125" s="97" t="s">
        <v>160</v>
      </c>
      <c r="BE125" s="253">
        <f>IF(N125="základní",J125,0)</f>
        <v>0</v>
      </c>
      <c r="BF125" s="253">
        <f>IF(N125="snížená",J125,0)</f>
        <v>0</v>
      </c>
      <c r="BG125" s="253">
        <f>IF(N125="zákl. přenesená",J125,0)</f>
        <v>0</v>
      </c>
      <c r="BH125" s="253">
        <f>IF(N125="sníž. přenesená",J125,0)</f>
        <v>0</v>
      </c>
      <c r="BI125" s="253">
        <f>IF(N125="nulová",J125,0)</f>
        <v>0</v>
      </c>
      <c r="BJ125" s="97" t="s">
        <v>77</v>
      </c>
      <c r="BK125" s="253">
        <f>ROUND(I125*H125,2)</f>
        <v>0</v>
      </c>
      <c r="BL125" s="97" t="s">
        <v>167</v>
      </c>
      <c r="BM125" s="97" t="s">
        <v>1032</v>
      </c>
    </row>
    <row r="126" spans="2:65" s="118" customFormat="1" ht="40.5">
      <c r="B126" s="113"/>
      <c r="D126" s="254" t="s">
        <v>169</v>
      </c>
      <c r="F126" s="255" t="s">
        <v>251</v>
      </c>
      <c r="I126" s="6"/>
      <c r="L126" s="113"/>
      <c r="M126" s="256"/>
      <c r="N126" s="114"/>
      <c r="O126" s="114"/>
      <c r="P126" s="114"/>
      <c r="Q126" s="114"/>
      <c r="R126" s="114"/>
      <c r="S126" s="114"/>
      <c r="T126" s="144"/>
      <c r="AT126" s="97" t="s">
        <v>169</v>
      </c>
      <c r="AU126" s="97" t="s">
        <v>81</v>
      </c>
    </row>
    <row r="127" spans="2:65" s="258" customFormat="1">
      <c r="B127" s="257"/>
      <c r="D127" s="254" t="s">
        <v>171</v>
      </c>
      <c r="E127" s="259" t="s">
        <v>5</v>
      </c>
      <c r="F127" s="260" t="s">
        <v>252</v>
      </c>
      <c r="H127" s="259" t="s">
        <v>5</v>
      </c>
      <c r="I127" s="9"/>
      <c r="L127" s="257"/>
      <c r="M127" s="261"/>
      <c r="N127" s="262"/>
      <c r="O127" s="262"/>
      <c r="P127" s="262"/>
      <c r="Q127" s="262"/>
      <c r="R127" s="262"/>
      <c r="S127" s="262"/>
      <c r="T127" s="263"/>
      <c r="AT127" s="259" t="s">
        <v>171</v>
      </c>
      <c r="AU127" s="259" t="s">
        <v>81</v>
      </c>
      <c r="AV127" s="258" t="s">
        <v>77</v>
      </c>
      <c r="AW127" s="258" t="s">
        <v>36</v>
      </c>
      <c r="AX127" s="258" t="s">
        <v>73</v>
      </c>
      <c r="AY127" s="259" t="s">
        <v>160</v>
      </c>
    </row>
    <row r="128" spans="2:65" s="265" customFormat="1">
      <c r="B128" s="264"/>
      <c r="D128" s="254" t="s">
        <v>171</v>
      </c>
      <c r="E128" s="266" t="s">
        <v>5</v>
      </c>
      <c r="F128" s="267" t="s">
        <v>1033</v>
      </c>
      <c r="H128" s="268">
        <v>6.9210000000000003</v>
      </c>
      <c r="I128" s="10"/>
      <c r="L128" s="264"/>
      <c r="M128" s="269"/>
      <c r="N128" s="270"/>
      <c r="O128" s="270"/>
      <c r="P128" s="270"/>
      <c r="Q128" s="270"/>
      <c r="R128" s="270"/>
      <c r="S128" s="270"/>
      <c r="T128" s="271"/>
      <c r="AT128" s="266" t="s">
        <v>171</v>
      </c>
      <c r="AU128" s="266" t="s">
        <v>81</v>
      </c>
      <c r="AV128" s="265" t="s">
        <v>81</v>
      </c>
      <c r="AW128" s="265" t="s">
        <v>36</v>
      </c>
      <c r="AX128" s="265" t="s">
        <v>77</v>
      </c>
      <c r="AY128" s="266" t="s">
        <v>160</v>
      </c>
    </row>
    <row r="129" spans="2:65" s="118" customFormat="1" ht="16.5" customHeight="1">
      <c r="B129" s="113"/>
      <c r="C129" s="243" t="s">
        <v>196</v>
      </c>
      <c r="D129" s="243" t="s">
        <v>162</v>
      </c>
      <c r="E129" s="244" t="s">
        <v>254</v>
      </c>
      <c r="F129" s="245" t="s">
        <v>255</v>
      </c>
      <c r="G129" s="246" t="s">
        <v>210</v>
      </c>
      <c r="H129" s="247">
        <v>3.048</v>
      </c>
      <c r="I129" s="8"/>
      <c r="J129" s="248">
        <f>ROUND(I129*H129,2)</f>
        <v>0</v>
      </c>
      <c r="K129" s="245" t="s">
        <v>5</v>
      </c>
      <c r="L129" s="113"/>
      <c r="M129" s="249" t="s">
        <v>5</v>
      </c>
      <c r="N129" s="250" t="s">
        <v>44</v>
      </c>
      <c r="O129" s="114"/>
      <c r="P129" s="251">
        <f>O129*H129</f>
        <v>0</v>
      </c>
      <c r="Q129" s="251">
        <v>0</v>
      </c>
      <c r="R129" s="251">
        <f>Q129*H129</f>
        <v>0</v>
      </c>
      <c r="S129" s="251">
        <v>0</v>
      </c>
      <c r="T129" s="252">
        <f>S129*H129</f>
        <v>0</v>
      </c>
      <c r="AR129" s="97" t="s">
        <v>167</v>
      </c>
      <c r="AT129" s="97" t="s">
        <v>162</v>
      </c>
      <c r="AU129" s="97" t="s">
        <v>81</v>
      </c>
      <c r="AY129" s="97" t="s">
        <v>160</v>
      </c>
      <c r="BE129" s="253">
        <f>IF(N129="základní",J129,0)</f>
        <v>0</v>
      </c>
      <c r="BF129" s="253">
        <f>IF(N129="snížená",J129,0)</f>
        <v>0</v>
      </c>
      <c r="BG129" s="253">
        <f>IF(N129="zákl. přenesená",J129,0)</f>
        <v>0</v>
      </c>
      <c r="BH129" s="253">
        <f>IF(N129="sníž. přenesená",J129,0)</f>
        <v>0</v>
      </c>
      <c r="BI129" s="253">
        <f>IF(N129="nulová",J129,0)</f>
        <v>0</v>
      </c>
      <c r="BJ129" s="97" t="s">
        <v>77</v>
      </c>
      <c r="BK129" s="253">
        <f>ROUND(I129*H129,2)</f>
        <v>0</v>
      </c>
      <c r="BL129" s="97" t="s">
        <v>167</v>
      </c>
      <c r="BM129" s="97" t="s">
        <v>1034</v>
      </c>
    </row>
    <row r="130" spans="2:65" s="258" customFormat="1">
      <c r="B130" s="257"/>
      <c r="D130" s="254" t="s">
        <v>171</v>
      </c>
      <c r="E130" s="259" t="s">
        <v>5</v>
      </c>
      <c r="F130" s="260" t="s">
        <v>257</v>
      </c>
      <c r="H130" s="259" t="s">
        <v>5</v>
      </c>
      <c r="I130" s="9"/>
      <c r="L130" s="257"/>
      <c r="M130" s="261"/>
      <c r="N130" s="262"/>
      <c r="O130" s="262"/>
      <c r="P130" s="262"/>
      <c r="Q130" s="262"/>
      <c r="R130" s="262"/>
      <c r="S130" s="262"/>
      <c r="T130" s="263"/>
      <c r="AT130" s="259" t="s">
        <v>171</v>
      </c>
      <c r="AU130" s="259" t="s">
        <v>81</v>
      </c>
      <c r="AV130" s="258" t="s">
        <v>77</v>
      </c>
      <c r="AW130" s="258" t="s">
        <v>36</v>
      </c>
      <c r="AX130" s="258" t="s">
        <v>73</v>
      </c>
      <c r="AY130" s="259" t="s">
        <v>160</v>
      </c>
    </row>
    <row r="131" spans="2:65" s="258" customFormat="1">
      <c r="B131" s="257"/>
      <c r="D131" s="254" t="s">
        <v>171</v>
      </c>
      <c r="E131" s="259" t="s">
        <v>5</v>
      </c>
      <c r="F131" s="260" t="s">
        <v>258</v>
      </c>
      <c r="H131" s="259" t="s">
        <v>5</v>
      </c>
      <c r="I131" s="9"/>
      <c r="L131" s="257"/>
      <c r="M131" s="261"/>
      <c r="N131" s="262"/>
      <c r="O131" s="262"/>
      <c r="P131" s="262"/>
      <c r="Q131" s="262"/>
      <c r="R131" s="262"/>
      <c r="S131" s="262"/>
      <c r="T131" s="263"/>
      <c r="AT131" s="259" t="s">
        <v>171</v>
      </c>
      <c r="AU131" s="259" t="s">
        <v>81</v>
      </c>
      <c r="AV131" s="258" t="s">
        <v>77</v>
      </c>
      <c r="AW131" s="258" t="s">
        <v>36</v>
      </c>
      <c r="AX131" s="258" t="s">
        <v>73</v>
      </c>
      <c r="AY131" s="259" t="s">
        <v>160</v>
      </c>
    </row>
    <row r="132" spans="2:65" s="258" customFormat="1">
      <c r="B132" s="257"/>
      <c r="D132" s="254" t="s">
        <v>171</v>
      </c>
      <c r="E132" s="259" t="s">
        <v>5</v>
      </c>
      <c r="F132" s="260" t="s">
        <v>606</v>
      </c>
      <c r="H132" s="259" t="s">
        <v>5</v>
      </c>
      <c r="I132" s="9"/>
      <c r="L132" s="257"/>
      <c r="M132" s="261"/>
      <c r="N132" s="262"/>
      <c r="O132" s="262"/>
      <c r="P132" s="262"/>
      <c r="Q132" s="262"/>
      <c r="R132" s="262"/>
      <c r="S132" s="262"/>
      <c r="T132" s="263"/>
      <c r="AT132" s="259" t="s">
        <v>171</v>
      </c>
      <c r="AU132" s="259" t="s">
        <v>81</v>
      </c>
      <c r="AV132" s="258" t="s">
        <v>77</v>
      </c>
      <c r="AW132" s="258" t="s">
        <v>36</v>
      </c>
      <c r="AX132" s="258" t="s">
        <v>73</v>
      </c>
      <c r="AY132" s="259" t="s">
        <v>160</v>
      </c>
    </row>
    <row r="133" spans="2:65" s="265" customFormat="1">
      <c r="B133" s="264"/>
      <c r="D133" s="254" t="s">
        <v>171</v>
      </c>
      <c r="E133" s="266" t="s">
        <v>5</v>
      </c>
      <c r="F133" s="267" t="s">
        <v>1035</v>
      </c>
      <c r="H133" s="268">
        <v>1.8380000000000001</v>
      </c>
      <c r="I133" s="10"/>
      <c r="L133" s="264"/>
      <c r="M133" s="269"/>
      <c r="N133" s="270"/>
      <c r="O133" s="270"/>
      <c r="P133" s="270"/>
      <c r="Q133" s="270"/>
      <c r="R133" s="270"/>
      <c r="S133" s="270"/>
      <c r="T133" s="271"/>
      <c r="AT133" s="266" t="s">
        <v>171</v>
      </c>
      <c r="AU133" s="266" t="s">
        <v>81</v>
      </c>
      <c r="AV133" s="265" t="s">
        <v>81</v>
      </c>
      <c r="AW133" s="265" t="s">
        <v>36</v>
      </c>
      <c r="AX133" s="265" t="s">
        <v>73</v>
      </c>
      <c r="AY133" s="266" t="s">
        <v>160</v>
      </c>
    </row>
    <row r="134" spans="2:65" s="265" customFormat="1">
      <c r="B134" s="264"/>
      <c r="D134" s="254" t="s">
        <v>171</v>
      </c>
      <c r="E134" s="266" t="s">
        <v>5</v>
      </c>
      <c r="F134" s="267" t="s">
        <v>1036</v>
      </c>
      <c r="H134" s="268">
        <v>1.21</v>
      </c>
      <c r="I134" s="10"/>
      <c r="L134" s="264"/>
      <c r="M134" s="269"/>
      <c r="N134" s="270"/>
      <c r="O134" s="270"/>
      <c r="P134" s="270"/>
      <c r="Q134" s="270"/>
      <c r="R134" s="270"/>
      <c r="S134" s="270"/>
      <c r="T134" s="271"/>
      <c r="AT134" s="266" t="s">
        <v>171</v>
      </c>
      <c r="AU134" s="266" t="s">
        <v>81</v>
      </c>
      <c r="AV134" s="265" t="s">
        <v>81</v>
      </c>
      <c r="AW134" s="265" t="s">
        <v>36</v>
      </c>
      <c r="AX134" s="265" t="s">
        <v>73</v>
      </c>
      <c r="AY134" s="266" t="s">
        <v>160</v>
      </c>
    </row>
    <row r="135" spans="2:65" s="273" customFormat="1">
      <c r="B135" s="272"/>
      <c r="D135" s="254" t="s">
        <v>171</v>
      </c>
      <c r="E135" s="274" t="s">
        <v>5</v>
      </c>
      <c r="F135" s="275" t="s">
        <v>176</v>
      </c>
      <c r="H135" s="276">
        <v>3.048</v>
      </c>
      <c r="I135" s="11"/>
      <c r="L135" s="272"/>
      <c r="M135" s="277"/>
      <c r="N135" s="278"/>
      <c r="O135" s="278"/>
      <c r="P135" s="278"/>
      <c r="Q135" s="278"/>
      <c r="R135" s="278"/>
      <c r="S135" s="278"/>
      <c r="T135" s="279"/>
      <c r="AT135" s="274" t="s">
        <v>171</v>
      </c>
      <c r="AU135" s="274" t="s">
        <v>81</v>
      </c>
      <c r="AV135" s="273" t="s">
        <v>167</v>
      </c>
      <c r="AW135" s="273" t="s">
        <v>36</v>
      </c>
      <c r="AX135" s="273" t="s">
        <v>77</v>
      </c>
      <c r="AY135" s="274" t="s">
        <v>160</v>
      </c>
    </row>
    <row r="136" spans="2:65" s="118" customFormat="1" ht="16.5" customHeight="1">
      <c r="B136" s="113"/>
      <c r="C136" s="243" t="s">
        <v>231</v>
      </c>
      <c r="D136" s="243" t="s">
        <v>162</v>
      </c>
      <c r="E136" s="244" t="s">
        <v>263</v>
      </c>
      <c r="F136" s="245" t="s">
        <v>264</v>
      </c>
      <c r="G136" s="246" t="s">
        <v>210</v>
      </c>
      <c r="H136" s="247">
        <v>10.746</v>
      </c>
      <c r="I136" s="8"/>
      <c r="J136" s="248">
        <f>ROUND(I136*H136,2)</f>
        <v>0</v>
      </c>
      <c r="K136" s="245" t="s">
        <v>5</v>
      </c>
      <c r="L136" s="113"/>
      <c r="M136" s="249" t="s">
        <v>5</v>
      </c>
      <c r="N136" s="250" t="s">
        <v>44</v>
      </c>
      <c r="O136" s="114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AR136" s="97" t="s">
        <v>167</v>
      </c>
      <c r="AT136" s="97" t="s">
        <v>162</v>
      </c>
      <c r="AU136" s="97" t="s">
        <v>81</v>
      </c>
      <c r="AY136" s="97" t="s">
        <v>160</v>
      </c>
      <c r="BE136" s="253">
        <f>IF(N136="základní",J136,0)</f>
        <v>0</v>
      </c>
      <c r="BF136" s="253">
        <f>IF(N136="snížená",J136,0)</f>
        <v>0</v>
      </c>
      <c r="BG136" s="253">
        <f>IF(N136="zákl. přenesená",J136,0)</f>
        <v>0</v>
      </c>
      <c r="BH136" s="253">
        <f>IF(N136="sníž. přenesená",J136,0)</f>
        <v>0</v>
      </c>
      <c r="BI136" s="253">
        <f>IF(N136="nulová",J136,0)</f>
        <v>0</v>
      </c>
      <c r="BJ136" s="97" t="s">
        <v>77</v>
      </c>
      <c r="BK136" s="253">
        <f>ROUND(I136*H136,2)</f>
        <v>0</v>
      </c>
      <c r="BL136" s="97" t="s">
        <v>167</v>
      </c>
      <c r="BM136" s="97" t="s">
        <v>1037</v>
      </c>
    </row>
    <row r="137" spans="2:65" s="258" customFormat="1">
      <c r="B137" s="257"/>
      <c r="D137" s="254" t="s">
        <v>171</v>
      </c>
      <c r="E137" s="259" t="s">
        <v>5</v>
      </c>
      <c r="F137" s="260" t="s">
        <v>266</v>
      </c>
      <c r="H137" s="259" t="s">
        <v>5</v>
      </c>
      <c r="I137" s="9"/>
      <c r="L137" s="257"/>
      <c r="M137" s="261"/>
      <c r="N137" s="262"/>
      <c r="O137" s="262"/>
      <c r="P137" s="262"/>
      <c r="Q137" s="262"/>
      <c r="R137" s="262"/>
      <c r="S137" s="262"/>
      <c r="T137" s="263"/>
      <c r="AT137" s="259" t="s">
        <v>171</v>
      </c>
      <c r="AU137" s="259" t="s">
        <v>81</v>
      </c>
      <c r="AV137" s="258" t="s">
        <v>77</v>
      </c>
      <c r="AW137" s="258" t="s">
        <v>36</v>
      </c>
      <c r="AX137" s="258" t="s">
        <v>73</v>
      </c>
      <c r="AY137" s="259" t="s">
        <v>160</v>
      </c>
    </row>
    <row r="138" spans="2:65" s="258" customFormat="1">
      <c r="B138" s="257"/>
      <c r="D138" s="254" t="s">
        <v>171</v>
      </c>
      <c r="E138" s="259" t="s">
        <v>5</v>
      </c>
      <c r="F138" s="260" t="s">
        <v>267</v>
      </c>
      <c r="H138" s="259" t="s">
        <v>5</v>
      </c>
      <c r="I138" s="9"/>
      <c r="L138" s="257"/>
      <c r="M138" s="261"/>
      <c r="N138" s="262"/>
      <c r="O138" s="262"/>
      <c r="P138" s="262"/>
      <c r="Q138" s="262"/>
      <c r="R138" s="262"/>
      <c r="S138" s="262"/>
      <c r="T138" s="263"/>
      <c r="AT138" s="259" t="s">
        <v>171</v>
      </c>
      <c r="AU138" s="259" t="s">
        <v>81</v>
      </c>
      <c r="AV138" s="258" t="s">
        <v>77</v>
      </c>
      <c r="AW138" s="258" t="s">
        <v>36</v>
      </c>
      <c r="AX138" s="258" t="s">
        <v>73</v>
      </c>
      <c r="AY138" s="259" t="s">
        <v>160</v>
      </c>
    </row>
    <row r="139" spans="2:65" s="265" customFormat="1">
      <c r="B139" s="264"/>
      <c r="D139" s="254" t="s">
        <v>171</v>
      </c>
      <c r="E139" s="266" t="s">
        <v>5</v>
      </c>
      <c r="F139" s="267" t="s">
        <v>1038</v>
      </c>
      <c r="H139" s="268">
        <v>12.584</v>
      </c>
      <c r="I139" s="10"/>
      <c r="L139" s="264"/>
      <c r="M139" s="269"/>
      <c r="N139" s="270"/>
      <c r="O139" s="270"/>
      <c r="P139" s="270"/>
      <c r="Q139" s="270"/>
      <c r="R139" s="270"/>
      <c r="S139" s="270"/>
      <c r="T139" s="271"/>
      <c r="AT139" s="266" t="s">
        <v>171</v>
      </c>
      <c r="AU139" s="266" t="s">
        <v>81</v>
      </c>
      <c r="AV139" s="265" t="s">
        <v>81</v>
      </c>
      <c r="AW139" s="265" t="s">
        <v>36</v>
      </c>
      <c r="AX139" s="265" t="s">
        <v>73</v>
      </c>
      <c r="AY139" s="266" t="s">
        <v>160</v>
      </c>
    </row>
    <row r="140" spans="2:65" s="265" customFormat="1">
      <c r="B140" s="264"/>
      <c r="D140" s="254" t="s">
        <v>171</v>
      </c>
      <c r="E140" s="266" t="s">
        <v>5</v>
      </c>
      <c r="F140" s="267" t="s">
        <v>1039</v>
      </c>
      <c r="H140" s="268">
        <v>-1.8380000000000001</v>
      </c>
      <c r="I140" s="10"/>
      <c r="L140" s="264"/>
      <c r="M140" s="269"/>
      <c r="N140" s="270"/>
      <c r="O140" s="270"/>
      <c r="P140" s="270"/>
      <c r="Q140" s="270"/>
      <c r="R140" s="270"/>
      <c r="S140" s="270"/>
      <c r="T140" s="271"/>
      <c r="AT140" s="266" t="s">
        <v>171</v>
      </c>
      <c r="AU140" s="266" t="s">
        <v>81</v>
      </c>
      <c r="AV140" s="265" t="s">
        <v>81</v>
      </c>
      <c r="AW140" s="265" t="s">
        <v>36</v>
      </c>
      <c r="AX140" s="265" t="s">
        <v>73</v>
      </c>
      <c r="AY140" s="266" t="s">
        <v>160</v>
      </c>
    </row>
    <row r="141" spans="2:65" s="273" customFormat="1">
      <c r="B141" s="272"/>
      <c r="D141" s="254" t="s">
        <v>171</v>
      </c>
      <c r="E141" s="274" t="s">
        <v>5</v>
      </c>
      <c r="F141" s="275" t="s">
        <v>176</v>
      </c>
      <c r="H141" s="276">
        <v>10.746</v>
      </c>
      <c r="I141" s="11"/>
      <c r="L141" s="272"/>
      <c r="M141" s="277"/>
      <c r="N141" s="278"/>
      <c r="O141" s="278"/>
      <c r="P141" s="278"/>
      <c r="Q141" s="278"/>
      <c r="R141" s="278"/>
      <c r="S141" s="278"/>
      <c r="T141" s="279"/>
      <c r="AT141" s="274" t="s">
        <v>171</v>
      </c>
      <c r="AU141" s="274" t="s">
        <v>81</v>
      </c>
      <c r="AV141" s="273" t="s">
        <v>167</v>
      </c>
      <c r="AW141" s="273" t="s">
        <v>36</v>
      </c>
      <c r="AX141" s="273" t="s">
        <v>77</v>
      </c>
      <c r="AY141" s="274" t="s">
        <v>160</v>
      </c>
    </row>
    <row r="142" spans="2:65" s="118" customFormat="1" ht="25.5" customHeight="1">
      <c r="B142" s="113"/>
      <c r="C142" s="243" t="s">
        <v>237</v>
      </c>
      <c r="D142" s="243" t="s">
        <v>162</v>
      </c>
      <c r="E142" s="244" t="s">
        <v>271</v>
      </c>
      <c r="F142" s="245" t="s">
        <v>272</v>
      </c>
      <c r="G142" s="246" t="s">
        <v>210</v>
      </c>
      <c r="H142" s="247">
        <v>9.1910000000000007</v>
      </c>
      <c r="I142" s="8"/>
      <c r="J142" s="248">
        <f>ROUND(I142*H142,2)</f>
        <v>0</v>
      </c>
      <c r="K142" s="245" t="s">
        <v>166</v>
      </c>
      <c r="L142" s="113"/>
      <c r="M142" s="249" t="s">
        <v>5</v>
      </c>
      <c r="N142" s="250" t="s">
        <v>44</v>
      </c>
      <c r="O142" s="114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AR142" s="97" t="s">
        <v>167</v>
      </c>
      <c r="AT142" s="97" t="s">
        <v>162</v>
      </c>
      <c r="AU142" s="97" t="s">
        <v>81</v>
      </c>
      <c r="AY142" s="97" t="s">
        <v>160</v>
      </c>
      <c r="BE142" s="253">
        <f>IF(N142="základní",J142,0)</f>
        <v>0</v>
      </c>
      <c r="BF142" s="253">
        <f>IF(N142="snížená",J142,0)</f>
        <v>0</v>
      </c>
      <c r="BG142" s="253">
        <f>IF(N142="zákl. přenesená",J142,0)</f>
        <v>0</v>
      </c>
      <c r="BH142" s="253">
        <f>IF(N142="sníž. přenesená",J142,0)</f>
        <v>0</v>
      </c>
      <c r="BI142" s="253">
        <f>IF(N142="nulová",J142,0)</f>
        <v>0</v>
      </c>
      <c r="BJ142" s="97" t="s">
        <v>77</v>
      </c>
      <c r="BK142" s="253">
        <f>ROUND(I142*H142,2)</f>
        <v>0</v>
      </c>
      <c r="BL142" s="97" t="s">
        <v>167</v>
      </c>
      <c r="BM142" s="97" t="s">
        <v>1040</v>
      </c>
    </row>
    <row r="143" spans="2:65" s="258" customFormat="1">
      <c r="B143" s="257"/>
      <c r="D143" s="254" t="s">
        <v>171</v>
      </c>
      <c r="E143" s="259" t="s">
        <v>5</v>
      </c>
      <c r="F143" s="260" t="s">
        <v>1016</v>
      </c>
      <c r="H143" s="259" t="s">
        <v>5</v>
      </c>
      <c r="I143" s="9"/>
      <c r="L143" s="257"/>
      <c r="M143" s="261"/>
      <c r="N143" s="262"/>
      <c r="O143" s="262"/>
      <c r="P143" s="262"/>
      <c r="Q143" s="262"/>
      <c r="R143" s="262"/>
      <c r="S143" s="262"/>
      <c r="T143" s="263"/>
      <c r="AT143" s="259" t="s">
        <v>171</v>
      </c>
      <c r="AU143" s="259" t="s">
        <v>81</v>
      </c>
      <c r="AV143" s="258" t="s">
        <v>77</v>
      </c>
      <c r="AW143" s="258" t="s">
        <v>36</v>
      </c>
      <c r="AX143" s="258" t="s">
        <v>73</v>
      </c>
      <c r="AY143" s="259" t="s">
        <v>160</v>
      </c>
    </row>
    <row r="144" spans="2:65" s="258" customFormat="1">
      <c r="B144" s="257"/>
      <c r="D144" s="254" t="s">
        <v>171</v>
      </c>
      <c r="E144" s="259" t="s">
        <v>5</v>
      </c>
      <c r="F144" s="260" t="s">
        <v>222</v>
      </c>
      <c r="H144" s="259" t="s">
        <v>5</v>
      </c>
      <c r="I144" s="9"/>
      <c r="L144" s="257"/>
      <c r="M144" s="261"/>
      <c r="N144" s="262"/>
      <c r="O144" s="262"/>
      <c r="P144" s="262"/>
      <c r="Q144" s="262"/>
      <c r="R144" s="262"/>
      <c r="S144" s="262"/>
      <c r="T144" s="263"/>
      <c r="AT144" s="259" t="s">
        <v>171</v>
      </c>
      <c r="AU144" s="259" t="s">
        <v>81</v>
      </c>
      <c r="AV144" s="258" t="s">
        <v>77</v>
      </c>
      <c r="AW144" s="258" t="s">
        <v>36</v>
      </c>
      <c r="AX144" s="258" t="s">
        <v>73</v>
      </c>
      <c r="AY144" s="259" t="s">
        <v>160</v>
      </c>
    </row>
    <row r="145" spans="2:65" s="258" customFormat="1">
      <c r="B145" s="257"/>
      <c r="D145" s="254" t="s">
        <v>171</v>
      </c>
      <c r="E145" s="259" t="s">
        <v>5</v>
      </c>
      <c r="F145" s="260" t="s">
        <v>614</v>
      </c>
      <c r="H145" s="259" t="s">
        <v>5</v>
      </c>
      <c r="I145" s="9"/>
      <c r="L145" s="257"/>
      <c r="M145" s="261"/>
      <c r="N145" s="262"/>
      <c r="O145" s="262"/>
      <c r="P145" s="262"/>
      <c r="Q145" s="262"/>
      <c r="R145" s="262"/>
      <c r="S145" s="262"/>
      <c r="T145" s="263"/>
      <c r="AT145" s="259" t="s">
        <v>171</v>
      </c>
      <c r="AU145" s="259" t="s">
        <v>81</v>
      </c>
      <c r="AV145" s="258" t="s">
        <v>77</v>
      </c>
      <c r="AW145" s="258" t="s">
        <v>36</v>
      </c>
      <c r="AX145" s="258" t="s">
        <v>73</v>
      </c>
      <c r="AY145" s="259" t="s">
        <v>160</v>
      </c>
    </row>
    <row r="146" spans="2:65" s="265" customFormat="1">
      <c r="B146" s="264"/>
      <c r="D146" s="254" t="s">
        <v>171</v>
      </c>
      <c r="E146" s="266" t="s">
        <v>5</v>
      </c>
      <c r="F146" s="267" t="s">
        <v>1041</v>
      </c>
      <c r="H146" s="268">
        <v>2.5169999999999999</v>
      </c>
      <c r="I146" s="10"/>
      <c r="L146" s="264"/>
      <c r="M146" s="269"/>
      <c r="N146" s="270"/>
      <c r="O146" s="270"/>
      <c r="P146" s="270"/>
      <c r="Q146" s="270"/>
      <c r="R146" s="270"/>
      <c r="S146" s="270"/>
      <c r="T146" s="271"/>
      <c r="AT146" s="266" t="s">
        <v>171</v>
      </c>
      <c r="AU146" s="266" t="s">
        <v>81</v>
      </c>
      <c r="AV146" s="265" t="s">
        <v>81</v>
      </c>
      <c r="AW146" s="265" t="s">
        <v>36</v>
      </c>
      <c r="AX146" s="265" t="s">
        <v>73</v>
      </c>
      <c r="AY146" s="266" t="s">
        <v>160</v>
      </c>
    </row>
    <row r="147" spans="2:65" s="265" customFormat="1">
      <c r="B147" s="264"/>
      <c r="D147" s="254" t="s">
        <v>171</v>
      </c>
      <c r="E147" s="266" t="s">
        <v>5</v>
      </c>
      <c r="F147" s="267" t="s">
        <v>1042</v>
      </c>
      <c r="H147" s="268">
        <v>-0.67900000000000005</v>
      </c>
      <c r="I147" s="10"/>
      <c r="L147" s="264"/>
      <c r="M147" s="269"/>
      <c r="N147" s="270"/>
      <c r="O147" s="270"/>
      <c r="P147" s="270"/>
      <c r="Q147" s="270"/>
      <c r="R147" s="270"/>
      <c r="S147" s="270"/>
      <c r="T147" s="271"/>
      <c r="AT147" s="266" t="s">
        <v>171</v>
      </c>
      <c r="AU147" s="266" t="s">
        <v>81</v>
      </c>
      <c r="AV147" s="265" t="s">
        <v>81</v>
      </c>
      <c r="AW147" s="265" t="s">
        <v>36</v>
      </c>
      <c r="AX147" s="265" t="s">
        <v>73</v>
      </c>
      <c r="AY147" s="266" t="s">
        <v>160</v>
      </c>
    </row>
    <row r="148" spans="2:65" s="294" customFormat="1">
      <c r="B148" s="293"/>
      <c r="D148" s="254" t="s">
        <v>171</v>
      </c>
      <c r="E148" s="295" t="s">
        <v>5</v>
      </c>
      <c r="F148" s="296" t="s">
        <v>619</v>
      </c>
      <c r="H148" s="297">
        <v>1.8380000000000001</v>
      </c>
      <c r="I148" s="13"/>
      <c r="L148" s="293"/>
      <c r="M148" s="298"/>
      <c r="N148" s="299"/>
      <c r="O148" s="299"/>
      <c r="P148" s="299"/>
      <c r="Q148" s="299"/>
      <c r="R148" s="299"/>
      <c r="S148" s="299"/>
      <c r="T148" s="300"/>
      <c r="AT148" s="295" t="s">
        <v>171</v>
      </c>
      <c r="AU148" s="295" t="s">
        <v>81</v>
      </c>
      <c r="AV148" s="294" t="s">
        <v>184</v>
      </c>
      <c r="AW148" s="294" t="s">
        <v>36</v>
      </c>
      <c r="AX148" s="294" t="s">
        <v>73</v>
      </c>
      <c r="AY148" s="295" t="s">
        <v>160</v>
      </c>
    </row>
    <row r="149" spans="2:65" s="258" customFormat="1">
      <c r="B149" s="257"/>
      <c r="D149" s="254" t="s">
        <v>171</v>
      </c>
      <c r="E149" s="259" t="s">
        <v>5</v>
      </c>
      <c r="F149" s="260" t="s">
        <v>620</v>
      </c>
      <c r="H149" s="259" t="s">
        <v>5</v>
      </c>
      <c r="I149" s="9"/>
      <c r="L149" s="257"/>
      <c r="M149" s="261"/>
      <c r="N149" s="262"/>
      <c r="O149" s="262"/>
      <c r="P149" s="262"/>
      <c r="Q149" s="262"/>
      <c r="R149" s="262"/>
      <c r="S149" s="262"/>
      <c r="T149" s="263"/>
      <c r="AT149" s="259" t="s">
        <v>171</v>
      </c>
      <c r="AU149" s="259" t="s">
        <v>81</v>
      </c>
      <c r="AV149" s="258" t="s">
        <v>77</v>
      </c>
      <c r="AW149" s="258" t="s">
        <v>36</v>
      </c>
      <c r="AX149" s="258" t="s">
        <v>73</v>
      </c>
      <c r="AY149" s="259" t="s">
        <v>160</v>
      </c>
    </row>
    <row r="150" spans="2:65" s="265" customFormat="1">
      <c r="B150" s="264"/>
      <c r="D150" s="254" t="s">
        <v>171</v>
      </c>
      <c r="E150" s="266" t="s">
        <v>5</v>
      </c>
      <c r="F150" s="267" t="s">
        <v>1043</v>
      </c>
      <c r="H150" s="268">
        <v>10.067</v>
      </c>
      <c r="I150" s="10"/>
      <c r="L150" s="264"/>
      <c r="M150" s="269"/>
      <c r="N150" s="270"/>
      <c r="O150" s="270"/>
      <c r="P150" s="270"/>
      <c r="Q150" s="270"/>
      <c r="R150" s="270"/>
      <c r="S150" s="270"/>
      <c r="T150" s="271"/>
      <c r="AT150" s="266" t="s">
        <v>171</v>
      </c>
      <c r="AU150" s="266" t="s">
        <v>81</v>
      </c>
      <c r="AV150" s="265" t="s">
        <v>81</v>
      </c>
      <c r="AW150" s="265" t="s">
        <v>36</v>
      </c>
      <c r="AX150" s="265" t="s">
        <v>73</v>
      </c>
      <c r="AY150" s="266" t="s">
        <v>160</v>
      </c>
    </row>
    <row r="151" spans="2:65" s="265" customFormat="1">
      <c r="B151" s="264"/>
      <c r="D151" s="254" t="s">
        <v>171</v>
      </c>
      <c r="E151" s="266" t="s">
        <v>5</v>
      </c>
      <c r="F151" s="267" t="s">
        <v>1044</v>
      </c>
      <c r="H151" s="268">
        <v>-2.714</v>
      </c>
      <c r="I151" s="10"/>
      <c r="L151" s="264"/>
      <c r="M151" s="269"/>
      <c r="N151" s="270"/>
      <c r="O151" s="270"/>
      <c r="P151" s="270"/>
      <c r="Q151" s="270"/>
      <c r="R151" s="270"/>
      <c r="S151" s="270"/>
      <c r="T151" s="271"/>
      <c r="AT151" s="266" t="s">
        <v>171</v>
      </c>
      <c r="AU151" s="266" t="s">
        <v>81</v>
      </c>
      <c r="AV151" s="265" t="s">
        <v>81</v>
      </c>
      <c r="AW151" s="265" t="s">
        <v>36</v>
      </c>
      <c r="AX151" s="265" t="s">
        <v>73</v>
      </c>
      <c r="AY151" s="266" t="s">
        <v>160</v>
      </c>
    </row>
    <row r="152" spans="2:65" s="294" customFormat="1">
      <c r="B152" s="293"/>
      <c r="D152" s="254" t="s">
        <v>171</v>
      </c>
      <c r="E152" s="295" t="s">
        <v>5</v>
      </c>
      <c r="F152" s="296" t="s">
        <v>619</v>
      </c>
      <c r="H152" s="297">
        <v>7.3529999999999998</v>
      </c>
      <c r="I152" s="13"/>
      <c r="L152" s="293"/>
      <c r="M152" s="298"/>
      <c r="N152" s="299"/>
      <c r="O152" s="299"/>
      <c r="P152" s="299"/>
      <c r="Q152" s="299"/>
      <c r="R152" s="299"/>
      <c r="S152" s="299"/>
      <c r="T152" s="300"/>
      <c r="AT152" s="295" t="s">
        <v>171</v>
      </c>
      <c r="AU152" s="295" t="s">
        <v>81</v>
      </c>
      <c r="AV152" s="294" t="s">
        <v>184</v>
      </c>
      <c r="AW152" s="294" t="s">
        <v>36</v>
      </c>
      <c r="AX152" s="294" t="s">
        <v>73</v>
      </c>
      <c r="AY152" s="295" t="s">
        <v>160</v>
      </c>
    </row>
    <row r="153" spans="2:65" s="273" customFormat="1">
      <c r="B153" s="272"/>
      <c r="D153" s="254" t="s">
        <v>171</v>
      </c>
      <c r="E153" s="274" t="s">
        <v>5</v>
      </c>
      <c r="F153" s="275" t="s">
        <v>176</v>
      </c>
      <c r="H153" s="276">
        <v>9.1910000000000007</v>
      </c>
      <c r="I153" s="11"/>
      <c r="L153" s="272"/>
      <c r="M153" s="277"/>
      <c r="N153" s="278"/>
      <c r="O153" s="278"/>
      <c r="P153" s="278"/>
      <c r="Q153" s="278"/>
      <c r="R153" s="278"/>
      <c r="S153" s="278"/>
      <c r="T153" s="279"/>
      <c r="AT153" s="274" t="s">
        <v>171</v>
      </c>
      <c r="AU153" s="274" t="s">
        <v>81</v>
      </c>
      <c r="AV153" s="273" t="s">
        <v>167</v>
      </c>
      <c r="AW153" s="273" t="s">
        <v>36</v>
      </c>
      <c r="AX153" s="273" t="s">
        <v>77</v>
      </c>
      <c r="AY153" s="274" t="s">
        <v>160</v>
      </c>
    </row>
    <row r="154" spans="2:65" s="118" customFormat="1" ht="25.5" customHeight="1">
      <c r="B154" s="113"/>
      <c r="C154" s="280" t="s">
        <v>242</v>
      </c>
      <c r="D154" s="280" t="s">
        <v>277</v>
      </c>
      <c r="E154" s="281" t="s">
        <v>278</v>
      </c>
      <c r="F154" s="282" t="s">
        <v>279</v>
      </c>
      <c r="G154" s="283" t="s">
        <v>280</v>
      </c>
      <c r="H154" s="284">
        <v>14.706</v>
      </c>
      <c r="I154" s="12"/>
      <c r="J154" s="285">
        <f>ROUND(I154*H154,2)</f>
        <v>0</v>
      </c>
      <c r="K154" s="282" t="s">
        <v>5</v>
      </c>
      <c r="L154" s="286"/>
      <c r="M154" s="287" t="s">
        <v>5</v>
      </c>
      <c r="N154" s="288" t="s">
        <v>44</v>
      </c>
      <c r="O154" s="114"/>
      <c r="P154" s="251">
        <f>O154*H154</f>
        <v>0</v>
      </c>
      <c r="Q154" s="251">
        <v>0</v>
      </c>
      <c r="R154" s="251">
        <f>Q154*H154</f>
        <v>0</v>
      </c>
      <c r="S154" s="251">
        <v>0</v>
      </c>
      <c r="T154" s="252">
        <f>S154*H154</f>
        <v>0</v>
      </c>
      <c r="AR154" s="97" t="s">
        <v>213</v>
      </c>
      <c r="AT154" s="97" t="s">
        <v>277</v>
      </c>
      <c r="AU154" s="97" t="s">
        <v>81</v>
      </c>
      <c r="AY154" s="97" t="s">
        <v>160</v>
      </c>
      <c r="BE154" s="253">
        <f>IF(N154="základní",J154,0)</f>
        <v>0</v>
      </c>
      <c r="BF154" s="253">
        <f>IF(N154="snížená",J154,0)</f>
        <v>0</v>
      </c>
      <c r="BG154" s="253">
        <f>IF(N154="zákl. přenesená",J154,0)</f>
        <v>0</v>
      </c>
      <c r="BH154" s="253">
        <f>IF(N154="sníž. přenesená",J154,0)</f>
        <v>0</v>
      </c>
      <c r="BI154" s="253">
        <f>IF(N154="nulová",J154,0)</f>
        <v>0</v>
      </c>
      <c r="BJ154" s="97" t="s">
        <v>77</v>
      </c>
      <c r="BK154" s="253">
        <f>ROUND(I154*H154,2)</f>
        <v>0</v>
      </c>
      <c r="BL154" s="97" t="s">
        <v>167</v>
      </c>
      <c r="BM154" s="97" t="s">
        <v>1045</v>
      </c>
    </row>
    <row r="155" spans="2:65" s="118" customFormat="1" ht="27">
      <c r="B155" s="113"/>
      <c r="D155" s="254" t="s">
        <v>169</v>
      </c>
      <c r="F155" s="255" t="s">
        <v>282</v>
      </c>
      <c r="I155" s="6"/>
      <c r="L155" s="113"/>
      <c r="M155" s="256"/>
      <c r="N155" s="114"/>
      <c r="O155" s="114"/>
      <c r="P155" s="114"/>
      <c r="Q155" s="114"/>
      <c r="R155" s="114"/>
      <c r="S155" s="114"/>
      <c r="T155" s="144"/>
      <c r="AT155" s="97" t="s">
        <v>169</v>
      </c>
      <c r="AU155" s="97" t="s">
        <v>81</v>
      </c>
    </row>
    <row r="156" spans="2:65" s="265" customFormat="1">
      <c r="B156" s="264"/>
      <c r="D156" s="254" t="s">
        <v>171</v>
      </c>
      <c r="E156" s="266" t="s">
        <v>5</v>
      </c>
      <c r="F156" s="267" t="s">
        <v>1046</v>
      </c>
      <c r="H156" s="268">
        <v>14.706</v>
      </c>
      <c r="I156" s="10"/>
      <c r="L156" s="264"/>
      <c r="M156" s="269"/>
      <c r="N156" s="270"/>
      <c r="O156" s="270"/>
      <c r="P156" s="270"/>
      <c r="Q156" s="270"/>
      <c r="R156" s="270"/>
      <c r="S156" s="270"/>
      <c r="T156" s="271"/>
      <c r="AT156" s="266" t="s">
        <v>171</v>
      </c>
      <c r="AU156" s="266" t="s">
        <v>81</v>
      </c>
      <c r="AV156" s="265" t="s">
        <v>81</v>
      </c>
      <c r="AW156" s="265" t="s">
        <v>36</v>
      </c>
      <c r="AX156" s="265" t="s">
        <v>77</v>
      </c>
      <c r="AY156" s="266" t="s">
        <v>160</v>
      </c>
    </row>
    <row r="157" spans="2:65" s="118" customFormat="1" ht="38.25" customHeight="1">
      <c r="B157" s="113"/>
      <c r="C157" s="243" t="s">
        <v>247</v>
      </c>
      <c r="D157" s="243" t="s">
        <v>162</v>
      </c>
      <c r="E157" s="244" t="s">
        <v>285</v>
      </c>
      <c r="F157" s="245" t="s">
        <v>286</v>
      </c>
      <c r="G157" s="246" t="s">
        <v>210</v>
      </c>
      <c r="H157" s="247">
        <v>1.8380000000000001</v>
      </c>
      <c r="I157" s="8"/>
      <c r="J157" s="248">
        <f>ROUND(I157*H157,2)</f>
        <v>0</v>
      </c>
      <c r="K157" s="245" t="s">
        <v>5</v>
      </c>
      <c r="L157" s="113"/>
      <c r="M157" s="249" t="s">
        <v>5</v>
      </c>
      <c r="N157" s="250" t="s">
        <v>44</v>
      </c>
      <c r="O157" s="114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AR157" s="97" t="s">
        <v>167</v>
      </c>
      <c r="AT157" s="97" t="s">
        <v>162</v>
      </c>
      <c r="AU157" s="97" t="s">
        <v>81</v>
      </c>
      <c r="AY157" s="97" t="s">
        <v>160</v>
      </c>
      <c r="BE157" s="253">
        <f>IF(N157="základní",J157,0)</f>
        <v>0</v>
      </c>
      <c r="BF157" s="253">
        <f>IF(N157="snížená",J157,0)</f>
        <v>0</v>
      </c>
      <c r="BG157" s="253">
        <f>IF(N157="zákl. přenesená",J157,0)</f>
        <v>0</v>
      </c>
      <c r="BH157" s="253">
        <f>IF(N157="sníž. přenesená",J157,0)</f>
        <v>0</v>
      </c>
      <c r="BI157" s="253">
        <f>IF(N157="nulová",J157,0)</f>
        <v>0</v>
      </c>
      <c r="BJ157" s="97" t="s">
        <v>77</v>
      </c>
      <c r="BK157" s="253">
        <f>ROUND(I157*H157,2)</f>
        <v>0</v>
      </c>
      <c r="BL157" s="97" t="s">
        <v>167</v>
      </c>
      <c r="BM157" s="97" t="s">
        <v>1047</v>
      </c>
    </row>
    <row r="158" spans="2:65" s="231" customFormat="1" ht="29.85" customHeight="1">
      <c r="B158" s="230"/>
      <c r="D158" s="232" t="s">
        <v>72</v>
      </c>
      <c r="E158" s="241" t="s">
        <v>81</v>
      </c>
      <c r="F158" s="241" t="s">
        <v>319</v>
      </c>
      <c r="I158" s="7"/>
      <c r="J158" s="242">
        <f>BK158</f>
        <v>0</v>
      </c>
      <c r="L158" s="230"/>
      <c r="M158" s="235"/>
      <c r="N158" s="236"/>
      <c r="O158" s="236"/>
      <c r="P158" s="237">
        <f>SUM(P159:P160)</f>
        <v>0</v>
      </c>
      <c r="Q158" s="236"/>
      <c r="R158" s="237">
        <f>SUM(R159:R160)</f>
        <v>0</v>
      </c>
      <c r="S158" s="236"/>
      <c r="T158" s="238">
        <f>SUM(T159:T160)</f>
        <v>0</v>
      </c>
      <c r="AR158" s="232" t="s">
        <v>77</v>
      </c>
      <c r="AT158" s="239" t="s">
        <v>72</v>
      </c>
      <c r="AU158" s="239" t="s">
        <v>77</v>
      </c>
      <c r="AY158" s="232" t="s">
        <v>160</v>
      </c>
      <c r="BK158" s="240">
        <f>SUM(BK159:BK160)</f>
        <v>0</v>
      </c>
    </row>
    <row r="159" spans="2:65" s="118" customFormat="1" ht="25.5" customHeight="1">
      <c r="B159" s="113"/>
      <c r="C159" s="243" t="s">
        <v>11</v>
      </c>
      <c r="D159" s="243" t="s">
        <v>162</v>
      </c>
      <c r="E159" s="244" t="s">
        <v>321</v>
      </c>
      <c r="F159" s="245" t="s">
        <v>322</v>
      </c>
      <c r="G159" s="246" t="s">
        <v>210</v>
      </c>
      <c r="H159" s="247">
        <v>0.48399999999999999</v>
      </c>
      <c r="I159" s="8"/>
      <c r="J159" s="248">
        <f>ROUND(I159*H159,2)</f>
        <v>0</v>
      </c>
      <c r="K159" s="245" t="s">
        <v>166</v>
      </c>
      <c r="L159" s="113"/>
      <c r="M159" s="249" t="s">
        <v>5</v>
      </c>
      <c r="N159" s="250" t="s">
        <v>44</v>
      </c>
      <c r="O159" s="114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AR159" s="97" t="s">
        <v>167</v>
      </c>
      <c r="AT159" s="97" t="s">
        <v>162</v>
      </c>
      <c r="AU159" s="97" t="s">
        <v>81</v>
      </c>
      <c r="AY159" s="97" t="s">
        <v>160</v>
      </c>
      <c r="BE159" s="253">
        <f>IF(N159="základní",J159,0)</f>
        <v>0</v>
      </c>
      <c r="BF159" s="253">
        <f>IF(N159="snížená",J159,0)</f>
        <v>0</v>
      </c>
      <c r="BG159" s="253">
        <f>IF(N159="zákl. přenesená",J159,0)</f>
        <v>0</v>
      </c>
      <c r="BH159" s="253">
        <f>IF(N159="sníž. přenesená",J159,0)</f>
        <v>0</v>
      </c>
      <c r="BI159" s="253">
        <f>IF(N159="nulová",J159,0)</f>
        <v>0</v>
      </c>
      <c r="BJ159" s="97" t="s">
        <v>77</v>
      </c>
      <c r="BK159" s="253">
        <f>ROUND(I159*H159,2)</f>
        <v>0</v>
      </c>
      <c r="BL159" s="97" t="s">
        <v>167</v>
      </c>
      <c r="BM159" s="97" t="s">
        <v>1048</v>
      </c>
    </row>
    <row r="160" spans="2:65" s="265" customFormat="1">
      <c r="B160" s="264"/>
      <c r="D160" s="254" t="s">
        <v>171</v>
      </c>
      <c r="E160" s="266" t="s">
        <v>5</v>
      </c>
      <c r="F160" s="267" t="s">
        <v>1049</v>
      </c>
      <c r="H160" s="268">
        <v>0.48399999999999999</v>
      </c>
      <c r="I160" s="10"/>
      <c r="L160" s="264"/>
      <c r="M160" s="269"/>
      <c r="N160" s="270"/>
      <c r="O160" s="270"/>
      <c r="P160" s="270"/>
      <c r="Q160" s="270"/>
      <c r="R160" s="270"/>
      <c r="S160" s="270"/>
      <c r="T160" s="271"/>
      <c r="AT160" s="266" t="s">
        <v>171</v>
      </c>
      <c r="AU160" s="266" t="s">
        <v>81</v>
      </c>
      <c r="AV160" s="265" t="s">
        <v>81</v>
      </c>
      <c r="AW160" s="265" t="s">
        <v>36</v>
      </c>
      <c r="AX160" s="265" t="s">
        <v>77</v>
      </c>
      <c r="AY160" s="266" t="s">
        <v>160</v>
      </c>
    </row>
    <row r="161" spans="2:65" s="231" customFormat="1" ht="29.85" customHeight="1">
      <c r="B161" s="230"/>
      <c r="D161" s="232" t="s">
        <v>72</v>
      </c>
      <c r="E161" s="241" t="s">
        <v>167</v>
      </c>
      <c r="F161" s="241" t="s">
        <v>343</v>
      </c>
      <c r="I161" s="7"/>
      <c r="J161" s="242">
        <f>BK161</f>
        <v>0</v>
      </c>
      <c r="L161" s="230"/>
      <c r="M161" s="235"/>
      <c r="N161" s="236"/>
      <c r="O161" s="236"/>
      <c r="P161" s="237">
        <f>SUM(P162:P164)</f>
        <v>0</v>
      </c>
      <c r="Q161" s="236"/>
      <c r="R161" s="237">
        <f>SUM(R162:R164)</f>
        <v>0</v>
      </c>
      <c r="S161" s="236"/>
      <c r="T161" s="238">
        <f>SUM(T162:T164)</f>
        <v>0</v>
      </c>
      <c r="AR161" s="232" t="s">
        <v>77</v>
      </c>
      <c r="AT161" s="239" t="s">
        <v>72</v>
      </c>
      <c r="AU161" s="239" t="s">
        <v>77</v>
      </c>
      <c r="AY161" s="232" t="s">
        <v>160</v>
      </c>
      <c r="BK161" s="240">
        <f>SUM(BK162:BK164)</f>
        <v>0</v>
      </c>
    </row>
    <row r="162" spans="2:65" s="118" customFormat="1" ht="25.5" customHeight="1">
      <c r="B162" s="113"/>
      <c r="C162" s="243" t="s">
        <v>262</v>
      </c>
      <c r="D162" s="243" t="s">
        <v>162</v>
      </c>
      <c r="E162" s="244" t="s">
        <v>366</v>
      </c>
      <c r="F162" s="245" t="s">
        <v>367</v>
      </c>
      <c r="G162" s="246" t="s">
        <v>210</v>
      </c>
      <c r="H162" s="247">
        <v>0.4</v>
      </c>
      <c r="I162" s="8"/>
      <c r="J162" s="248">
        <f>ROUND(I162*H162,2)</f>
        <v>0</v>
      </c>
      <c r="K162" s="245" t="s">
        <v>188</v>
      </c>
      <c r="L162" s="113"/>
      <c r="M162" s="249" t="s">
        <v>5</v>
      </c>
      <c r="N162" s="250" t="s">
        <v>44</v>
      </c>
      <c r="O162" s="114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AR162" s="97" t="s">
        <v>167</v>
      </c>
      <c r="AT162" s="97" t="s">
        <v>162</v>
      </c>
      <c r="AU162" s="97" t="s">
        <v>81</v>
      </c>
      <c r="AY162" s="97" t="s">
        <v>160</v>
      </c>
      <c r="BE162" s="253">
        <f>IF(N162="základní",J162,0)</f>
        <v>0</v>
      </c>
      <c r="BF162" s="253">
        <f>IF(N162="snížená",J162,0)</f>
        <v>0</v>
      </c>
      <c r="BG162" s="253">
        <f>IF(N162="zákl. přenesená",J162,0)</f>
        <v>0</v>
      </c>
      <c r="BH162" s="253">
        <f>IF(N162="sníž. přenesená",J162,0)</f>
        <v>0</v>
      </c>
      <c r="BI162" s="253">
        <f>IF(N162="nulová",J162,0)</f>
        <v>0</v>
      </c>
      <c r="BJ162" s="97" t="s">
        <v>77</v>
      </c>
      <c r="BK162" s="253">
        <f>ROUND(I162*H162,2)</f>
        <v>0</v>
      </c>
      <c r="BL162" s="97" t="s">
        <v>167</v>
      </c>
      <c r="BM162" s="97" t="s">
        <v>1050</v>
      </c>
    </row>
    <row r="163" spans="2:65" s="258" customFormat="1">
      <c r="B163" s="257"/>
      <c r="D163" s="254" t="s">
        <v>171</v>
      </c>
      <c r="E163" s="259" t="s">
        <v>5</v>
      </c>
      <c r="F163" s="260" t="s">
        <v>1016</v>
      </c>
      <c r="H163" s="259" t="s">
        <v>5</v>
      </c>
      <c r="I163" s="9"/>
      <c r="L163" s="257"/>
      <c r="M163" s="261"/>
      <c r="N163" s="262"/>
      <c r="O163" s="262"/>
      <c r="P163" s="262"/>
      <c r="Q163" s="262"/>
      <c r="R163" s="262"/>
      <c r="S163" s="262"/>
      <c r="T163" s="263"/>
      <c r="AT163" s="259" t="s">
        <v>171</v>
      </c>
      <c r="AU163" s="259" t="s">
        <v>81</v>
      </c>
      <c r="AV163" s="258" t="s">
        <v>77</v>
      </c>
      <c r="AW163" s="258" t="s">
        <v>36</v>
      </c>
      <c r="AX163" s="258" t="s">
        <v>73</v>
      </c>
      <c r="AY163" s="259" t="s">
        <v>160</v>
      </c>
    </row>
    <row r="164" spans="2:65" s="265" customFormat="1">
      <c r="B164" s="264"/>
      <c r="D164" s="254" t="s">
        <v>171</v>
      </c>
      <c r="E164" s="266" t="s">
        <v>5</v>
      </c>
      <c r="F164" s="267" t="s">
        <v>1051</v>
      </c>
      <c r="H164" s="268">
        <v>0.4</v>
      </c>
      <c r="I164" s="10"/>
      <c r="L164" s="264"/>
      <c r="M164" s="269"/>
      <c r="N164" s="270"/>
      <c r="O164" s="270"/>
      <c r="P164" s="270"/>
      <c r="Q164" s="270"/>
      <c r="R164" s="270"/>
      <c r="S164" s="270"/>
      <c r="T164" s="271"/>
      <c r="AT164" s="266" t="s">
        <v>171</v>
      </c>
      <c r="AU164" s="266" t="s">
        <v>81</v>
      </c>
      <c r="AV164" s="265" t="s">
        <v>81</v>
      </c>
      <c r="AW164" s="265" t="s">
        <v>36</v>
      </c>
      <c r="AX164" s="265" t="s">
        <v>77</v>
      </c>
      <c r="AY164" s="266" t="s">
        <v>160</v>
      </c>
    </row>
    <row r="165" spans="2:65" s="231" customFormat="1" ht="29.85" customHeight="1">
      <c r="B165" s="230"/>
      <c r="D165" s="232" t="s">
        <v>72</v>
      </c>
      <c r="E165" s="241" t="s">
        <v>104</v>
      </c>
      <c r="F165" s="241" t="s">
        <v>379</v>
      </c>
      <c r="I165" s="7"/>
      <c r="J165" s="242">
        <f>BK165</f>
        <v>0</v>
      </c>
      <c r="L165" s="230"/>
      <c r="M165" s="235"/>
      <c r="N165" s="236"/>
      <c r="O165" s="236"/>
      <c r="P165" s="237">
        <f>SUM(P166:P175)</f>
        <v>0</v>
      </c>
      <c r="Q165" s="236"/>
      <c r="R165" s="237">
        <f>SUM(R166:R175)</f>
        <v>0</v>
      </c>
      <c r="S165" s="236"/>
      <c r="T165" s="238">
        <f>SUM(T166:T175)</f>
        <v>0</v>
      </c>
      <c r="AR165" s="232" t="s">
        <v>77</v>
      </c>
      <c r="AT165" s="239" t="s">
        <v>72</v>
      </c>
      <c r="AU165" s="239" t="s">
        <v>77</v>
      </c>
      <c r="AY165" s="232" t="s">
        <v>160</v>
      </c>
      <c r="BK165" s="240">
        <f>SUM(BK166:BK175)</f>
        <v>0</v>
      </c>
    </row>
    <row r="166" spans="2:65" s="118" customFormat="1" ht="25.5" customHeight="1">
      <c r="B166" s="113"/>
      <c r="C166" s="243" t="s">
        <v>270</v>
      </c>
      <c r="D166" s="243" t="s">
        <v>162</v>
      </c>
      <c r="E166" s="244" t="s">
        <v>381</v>
      </c>
      <c r="F166" s="245" t="s">
        <v>382</v>
      </c>
      <c r="G166" s="246" t="s">
        <v>165</v>
      </c>
      <c r="H166" s="247">
        <v>4.84</v>
      </c>
      <c r="I166" s="8"/>
      <c r="J166" s="248">
        <f>ROUND(I166*H166,2)</f>
        <v>0</v>
      </c>
      <c r="K166" s="245" t="s">
        <v>188</v>
      </c>
      <c r="L166" s="113"/>
      <c r="M166" s="249" t="s">
        <v>5</v>
      </c>
      <c r="N166" s="250" t="s">
        <v>44</v>
      </c>
      <c r="O166" s="114"/>
      <c r="P166" s="251">
        <f>O166*H166</f>
        <v>0</v>
      </c>
      <c r="Q166" s="251">
        <v>0</v>
      </c>
      <c r="R166" s="251">
        <f>Q166*H166</f>
        <v>0</v>
      </c>
      <c r="S166" s="251">
        <v>0</v>
      </c>
      <c r="T166" s="252">
        <f>S166*H166</f>
        <v>0</v>
      </c>
      <c r="AR166" s="97" t="s">
        <v>167</v>
      </c>
      <c r="AT166" s="97" t="s">
        <v>162</v>
      </c>
      <c r="AU166" s="97" t="s">
        <v>81</v>
      </c>
      <c r="AY166" s="97" t="s">
        <v>160</v>
      </c>
      <c r="BE166" s="253">
        <f>IF(N166="základní",J166,0)</f>
        <v>0</v>
      </c>
      <c r="BF166" s="253">
        <f>IF(N166="snížená",J166,0)</f>
        <v>0</v>
      </c>
      <c r="BG166" s="253">
        <f>IF(N166="zákl. přenesená",J166,0)</f>
        <v>0</v>
      </c>
      <c r="BH166" s="253">
        <f>IF(N166="sníž. přenesená",J166,0)</f>
        <v>0</v>
      </c>
      <c r="BI166" s="253">
        <f>IF(N166="nulová",J166,0)</f>
        <v>0</v>
      </c>
      <c r="BJ166" s="97" t="s">
        <v>77</v>
      </c>
      <c r="BK166" s="253">
        <f>ROUND(I166*H166,2)</f>
        <v>0</v>
      </c>
      <c r="BL166" s="97" t="s">
        <v>167</v>
      </c>
      <c r="BM166" s="97" t="s">
        <v>1052</v>
      </c>
    </row>
    <row r="167" spans="2:65" s="258" customFormat="1">
      <c r="B167" s="257"/>
      <c r="D167" s="254" t="s">
        <v>171</v>
      </c>
      <c r="E167" s="259" t="s">
        <v>5</v>
      </c>
      <c r="F167" s="260" t="s">
        <v>384</v>
      </c>
      <c r="H167" s="259" t="s">
        <v>5</v>
      </c>
      <c r="I167" s="9"/>
      <c r="L167" s="257"/>
      <c r="M167" s="261"/>
      <c r="N167" s="262"/>
      <c r="O167" s="262"/>
      <c r="P167" s="262"/>
      <c r="Q167" s="262"/>
      <c r="R167" s="262"/>
      <c r="S167" s="262"/>
      <c r="T167" s="263"/>
      <c r="AT167" s="259" t="s">
        <v>171</v>
      </c>
      <c r="AU167" s="259" t="s">
        <v>81</v>
      </c>
      <c r="AV167" s="258" t="s">
        <v>77</v>
      </c>
      <c r="AW167" s="258" t="s">
        <v>36</v>
      </c>
      <c r="AX167" s="258" t="s">
        <v>73</v>
      </c>
      <c r="AY167" s="259" t="s">
        <v>160</v>
      </c>
    </row>
    <row r="168" spans="2:65" s="265" customFormat="1">
      <c r="B168" s="264"/>
      <c r="D168" s="254" t="s">
        <v>171</v>
      </c>
      <c r="E168" s="266" t="s">
        <v>5</v>
      </c>
      <c r="F168" s="267" t="s">
        <v>1017</v>
      </c>
      <c r="H168" s="268">
        <v>4.84</v>
      </c>
      <c r="I168" s="10"/>
      <c r="L168" s="264"/>
      <c r="M168" s="269"/>
      <c r="N168" s="270"/>
      <c r="O168" s="270"/>
      <c r="P168" s="270"/>
      <c r="Q168" s="270"/>
      <c r="R168" s="270"/>
      <c r="S168" s="270"/>
      <c r="T168" s="271"/>
      <c r="AT168" s="266" t="s">
        <v>171</v>
      </c>
      <c r="AU168" s="266" t="s">
        <v>81</v>
      </c>
      <c r="AV168" s="265" t="s">
        <v>81</v>
      </c>
      <c r="AW168" s="265" t="s">
        <v>36</v>
      </c>
      <c r="AX168" s="265" t="s">
        <v>77</v>
      </c>
      <c r="AY168" s="266" t="s">
        <v>160</v>
      </c>
    </row>
    <row r="169" spans="2:65" s="118" customFormat="1" ht="25.5" customHeight="1">
      <c r="B169" s="113"/>
      <c r="C169" s="243" t="s">
        <v>276</v>
      </c>
      <c r="D169" s="243" t="s">
        <v>162</v>
      </c>
      <c r="E169" s="244" t="s">
        <v>387</v>
      </c>
      <c r="F169" s="245" t="s">
        <v>388</v>
      </c>
      <c r="G169" s="246" t="s">
        <v>165</v>
      </c>
      <c r="H169" s="247">
        <v>4.84</v>
      </c>
      <c r="I169" s="8"/>
      <c r="J169" s="248">
        <f>ROUND(I169*H169,2)</f>
        <v>0</v>
      </c>
      <c r="K169" s="245" t="s">
        <v>188</v>
      </c>
      <c r="L169" s="113"/>
      <c r="M169" s="249" t="s">
        <v>5</v>
      </c>
      <c r="N169" s="250" t="s">
        <v>44</v>
      </c>
      <c r="O169" s="114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AR169" s="97" t="s">
        <v>167</v>
      </c>
      <c r="AT169" s="97" t="s">
        <v>162</v>
      </c>
      <c r="AU169" s="97" t="s">
        <v>81</v>
      </c>
      <c r="AY169" s="97" t="s">
        <v>160</v>
      </c>
      <c r="BE169" s="253">
        <f>IF(N169="základní",J169,0)</f>
        <v>0</v>
      </c>
      <c r="BF169" s="253">
        <f>IF(N169="snížená",J169,0)</f>
        <v>0</v>
      </c>
      <c r="BG169" s="253">
        <f>IF(N169="zákl. přenesená",J169,0)</f>
        <v>0</v>
      </c>
      <c r="BH169" s="253">
        <f>IF(N169="sníž. přenesená",J169,0)</f>
        <v>0</v>
      </c>
      <c r="BI169" s="253">
        <f>IF(N169="nulová",J169,0)</f>
        <v>0</v>
      </c>
      <c r="BJ169" s="97" t="s">
        <v>77</v>
      </c>
      <c r="BK169" s="253">
        <f>ROUND(I169*H169,2)</f>
        <v>0</v>
      </c>
      <c r="BL169" s="97" t="s">
        <v>167</v>
      </c>
      <c r="BM169" s="97" t="s">
        <v>1053</v>
      </c>
    </row>
    <row r="170" spans="2:65" s="258" customFormat="1">
      <c r="B170" s="257"/>
      <c r="D170" s="254" t="s">
        <v>171</v>
      </c>
      <c r="E170" s="259" t="s">
        <v>5</v>
      </c>
      <c r="F170" s="260" t="s">
        <v>390</v>
      </c>
      <c r="H170" s="259" t="s">
        <v>5</v>
      </c>
      <c r="I170" s="9"/>
      <c r="L170" s="257"/>
      <c r="M170" s="261"/>
      <c r="N170" s="262"/>
      <c r="O170" s="262"/>
      <c r="P170" s="262"/>
      <c r="Q170" s="262"/>
      <c r="R170" s="262"/>
      <c r="S170" s="262"/>
      <c r="T170" s="263"/>
      <c r="AT170" s="259" t="s">
        <v>171</v>
      </c>
      <c r="AU170" s="259" t="s">
        <v>81</v>
      </c>
      <c r="AV170" s="258" t="s">
        <v>77</v>
      </c>
      <c r="AW170" s="258" t="s">
        <v>36</v>
      </c>
      <c r="AX170" s="258" t="s">
        <v>73</v>
      </c>
      <c r="AY170" s="259" t="s">
        <v>160</v>
      </c>
    </row>
    <row r="171" spans="2:65" s="258" customFormat="1">
      <c r="B171" s="257"/>
      <c r="D171" s="254" t="s">
        <v>171</v>
      </c>
      <c r="E171" s="259" t="s">
        <v>5</v>
      </c>
      <c r="F171" s="260" t="s">
        <v>391</v>
      </c>
      <c r="H171" s="259" t="s">
        <v>5</v>
      </c>
      <c r="I171" s="9"/>
      <c r="L171" s="257"/>
      <c r="M171" s="261"/>
      <c r="N171" s="262"/>
      <c r="O171" s="262"/>
      <c r="P171" s="262"/>
      <c r="Q171" s="262"/>
      <c r="R171" s="262"/>
      <c r="S171" s="262"/>
      <c r="T171" s="263"/>
      <c r="AT171" s="259" t="s">
        <v>171</v>
      </c>
      <c r="AU171" s="259" t="s">
        <v>81</v>
      </c>
      <c r="AV171" s="258" t="s">
        <v>77</v>
      </c>
      <c r="AW171" s="258" t="s">
        <v>36</v>
      </c>
      <c r="AX171" s="258" t="s">
        <v>73</v>
      </c>
      <c r="AY171" s="259" t="s">
        <v>160</v>
      </c>
    </row>
    <row r="172" spans="2:65" s="265" customFormat="1">
      <c r="B172" s="264"/>
      <c r="D172" s="254" t="s">
        <v>171</v>
      </c>
      <c r="E172" s="266" t="s">
        <v>5</v>
      </c>
      <c r="F172" s="267" t="s">
        <v>1017</v>
      </c>
      <c r="H172" s="268">
        <v>4.84</v>
      </c>
      <c r="I172" s="10"/>
      <c r="L172" s="264"/>
      <c r="M172" s="269"/>
      <c r="N172" s="270"/>
      <c r="O172" s="270"/>
      <c r="P172" s="270"/>
      <c r="Q172" s="270"/>
      <c r="R172" s="270"/>
      <c r="S172" s="270"/>
      <c r="T172" s="271"/>
      <c r="AT172" s="266" t="s">
        <v>171</v>
      </c>
      <c r="AU172" s="266" t="s">
        <v>81</v>
      </c>
      <c r="AV172" s="265" t="s">
        <v>81</v>
      </c>
      <c r="AW172" s="265" t="s">
        <v>36</v>
      </c>
      <c r="AX172" s="265" t="s">
        <v>77</v>
      </c>
      <c r="AY172" s="266" t="s">
        <v>160</v>
      </c>
    </row>
    <row r="173" spans="2:65" s="118" customFormat="1" ht="25.5" customHeight="1">
      <c r="B173" s="113"/>
      <c r="C173" s="243" t="s">
        <v>284</v>
      </c>
      <c r="D173" s="243" t="s">
        <v>162</v>
      </c>
      <c r="E173" s="244" t="s">
        <v>398</v>
      </c>
      <c r="F173" s="245" t="s">
        <v>399</v>
      </c>
      <c r="G173" s="246" t="s">
        <v>165</v>
      </c>
      <c r="H173" s="247">
        <v>4.84</v>
      </c>
      <c r="I173" s="8"/>
      <c r="J173" s="248">
        <f>ROUND(I173*H173,2)</f>
        <v>0</v>
      </c>
      <c r="K173" s="245" t="s">
        <v>188</v>
      </c>
      <c r="L173" s="113"/>
      <c r="M173" s="249" t="s">
        <v>5</v>
      </c>
      <c r="N173" s="250" t="s">
        <v>44</v>
      </c>
      <c r="O173" s="114"/>
      <c r="P173" s="251">
        <f>O173*H173</f>
        <v>0</v>
      </c>
      <c r="Q173" s="251">
        <v>0</v>
      </c>
      <c r="R173" s="251">
        <f>Q173*H173</f>
        <v>0</v>
      </c>
      <c r="S173" s="251">
        <v>0</v>
      </c>
      <c r="T173" s="252">
        <f>S173*H173</f>
        <v>0</v>
      </c>
      <c r="AR173" s="97" t="s">
        <v>167</v>
      </c>
      <c r="AT173" s="97" t="s">
        <v>162</v>
      </c>
      <c r="AU173" s="97" t="s">
        <v>81</v>
      </c>
      <c r="AY173" s="97" t="s">
        <v>160</v>
      </c>
      <c r="BE173" s="253">
        <f>IF(N173="základní",J173,0)</f>
        <v>0</v>
      </c>
      <c r="BF173" s="253">
        <f>IF(N173="snížená",J173,0)</f>
        <v>0</v>
      </c>
      <c r="BG173" s="253">
        <f>IF(N173="zákl. přenesená",J173,0)</f>
        <v>0</v>
      </c>
      <c r="BH173" s="253">
        <f>IF(N173="sníž. přenesená",J173,0)</f>
        <v>0</v>
      </c>
      <c r="BI173" s="253">
        <f>IF(N173="nulová",J173,0)</f>
        <v>0</v>
      </c>
      <c r="BJ173" s="97" t="s">
        <v>77</v>
      </c>
      <c r="BK173" s="253">
        <f>ROUND(I173*H173,2)</f>
        <v>0</v>
      </c>
      <c r="BL173" s="97" t="s">
        <v>167</v>
      </c>
      <c r="BM173" s="97" t="s">
        <v>1054</v>
      </c>
    </row>
    <row r="174" spans="2:65" s="258" customFormat="1">
      <c r="B174" s="257"/>
      <c r="D174" s="254" t="s">
        <v>171</v>
      </c>
      <c r="E174" s="259" t="s">
        <v>5</v>
      </c>
      <c r="F174" s="260" t="s">
        <v>384</v>
      </c>
      <c r="H174" s="259" t="s">
        <v>5</v>
      </c>
      <c r="I174" s="9"/>
      <c r="L174" s="257"/>
      <c r="M174" s="261"/>
      <c r="N174" s="262"/>
      <c r="O174" s="262"/>
      <c r="P174" s="262"/>
      <c r="Q174" s="262"/>
      <c r="R174" s="262"/>
      <c r="S174" s="262"/>
      <c r="T174" s="263"/>
      <c r="AT174" s="259" t="s">
        <v>171</v>
      </c>
      <c r="AU174" s="259" t="s">
        <v>81</v>
      </c>
      <c r="AV174" s="258" t="s">
        <v>77</v>
      </c>
      <c r="AW174" s="258" t="s">
        <v>36</v>
      </c>
      <c r="AX174" s="258" t="s">
        <v>73</v>
      </c>
      <c r="AY174" s="259" t="s">
        <v>160</v>
      </c>
    </row>
    <row r="175" spans="2:65" s="265" customFormat="1">
      <c r="B175" s="264"/>
      <c r="D175" s="254" t="s">
        <v>171</v>
      </c>
      <c r="E175" s="266" t="s">
        <v>5</v>
      </c>
      <c r="F175" s="267" t="s">
        <v>1017</v>
      </c>
      <c r="H175" s="268">
        <v>4.84</v>
      </c>
      <c r="I175" s="10"/>
      <c r="L175" s="264"/>
      <c r="M175" s="269"/>
      <c r="N175" s="270"/>
      <c r="O175" s="270"/>
      <c r="P175" s="270"/>
      <c r="Q175" s="270"/>
      <c r="R175" s="270"/>
      <c r="S175" s="270"/>
      <c r="T175" s="271"/>
      <c r="AT175" s="266" t="s">
        <v>171</v>
      </c>
      <c r="AU175" s="266" t="s">
        <v>81</v>
      </c>
      <c r="AV175" s="265" t="s">
        <v>81</v>
      </c>
      <c r="AW175" s="265" t="s">
        <v>36</v>
      </c>
      <c r="AX175" s="265" t="s">
        <v>77</v>
      </c>
      <c r="AY175" s="266" t="s">
        <v>160</v>
      </c>
    </row>
    <row r="176" spans="2:65" s="231" customFormat="1" ht="29.85" customHeight="1">
      <c r="B176" s="230"/>
      <c r="D176" s="232" t="s">
        <v>72</v>
      </c>
      <c r="E176" s="241" t="s">
        <v>213</v>
      </c>
      <c r="F176" s="241" t="s">
        <v>419</v>
      </c>
      <c r="I176" s="7"/>
      <c r="J176" s="242">
        <f>BK176</f>
        <v>0</v>
      </c>
      <c r="L176" s="230"/>
      <c r="M176" s="235"/>
      <c r="N176" s="236"/>
      <c r="O176" s="236"/>
      <c r="P176" s="237">
        <f>SUM(P177:P217)</f>
        <v>0</v>
      </c>
      <c r="Q176" s="236"/>
      <c r="R176" s="237">
        <f>SUM(R177:R217)</f>
        <v>2.2474592700000002</v>
      </c>
      <c r="S176" s="236"/>
      <c r="T176" s="238">
        <f>SUM(T177:T217)</f>
        <v>0</v>
      </c>
      <c r="AR176" s="232" t="s">
        <v>77</v>
      </c>
      <c r="AT176" s="239" t="s">
        <v>72</v>
      </c>
      <c r="AU176" s="239" t="s">
        <v>77</v>
      </c>
      <c r="AY176" s="232" t="s">
        <v>160</v>
      </c>
      <c r="BK176" s="240">
        <f>SUM(BK177:BK217)</f>
        <v>0</v>
      </c>
    </row>
    <row r="177" spans="2:65" s="118" customFormat="1" ht="25.5" customHeight="1">
      <c r="B177" s="113"/>
      <c r="C177" s="243" t="s">
        <v>288</v>
      </c>
      <c r="D177" s="243" t="s">
        <v>162</v>
      </c>
      <c r="E177" s="244" t="s">
        <v>1055</v>
      </c>
      <c r="F177" s="245" t="s">
        <v>1056</v>
      </c>
      <c r="G177" s="246" t="s">
        <v>210</v>
      </c>
      <c r="H177" s="247">
        <v>0.11799999999999999</v>
      </c>
      <c r="I177" s="8"/>
      <c r="J177" s="248">
        <f>ROUND(I177*H177,2)</f>
        <v>0</v>
      </c>
      <c r="K177" s="245" t="s">
        <v>5</v>
      </c>
      <c r="L177" s="113"/>
      <c r="M177" s="249" t="s">
        <v>5</v>
      </c>
      <c r="N177" s="250" t="s">
        <v>44</v>
      </c>
      <c r="O177" s="114"/>
      <c r="P177" s="251">
        <f>O177*H177</f>
        <v>0</v>
      </c>
      <c r="Q177" s="251">
        <v>0</v>
      </c>
      <c r="R177" s="251">
        <f>Q177*H177</f>
        <v>0</v>
      </c>
      <c r="S177" s="251">
        <v>0</v>
      </c>
      <c r="T177" s="252">
        <f>S177*H177</f>
        <v>0</v>
      </c>
      <c r="AR177" s="97" t="s">
        <v>167</v>
      </c>
      <c r="AT177" s="97" t="s">
        <v>162</v>
      </c>
      <c r="AU177" s="97" t="s">
        <v>81</v>
      </c>
      <c r="AY177" s="97" t="s">
        <v>160</v>
      </c>
      <c r="BE177" s="253">
        <f>IF(N177="základní",J177,0)</f>
        <v>0</v>
      </c>
      <c r="BF177" s="253">
        <f>IF(N177="snížená",J177,0)</f>
        <v>0</v>
      </c>
      <c r="BG177" s="253">
        <f>IF(N177="zákl. přenesená",J177,0)</f>
        <v>0</v>
      </c>
      <c r="BH177" s="253">
        <f>IF(N177="sníž. přenesená",J177,0)</f>
        <v>0</v>
      </c>
      <c r="BI177" s="253">
        <f>IF(N177="nulová",J177,0)</f>
        <v>0</v>
      </c>
      <c r="BJ177" s="97" t="s">
        <v>77</v>
      </c>
      <c r="BK177" s="253">
        <f>ROUND(I177*H177,2)</f>
        <v>0</v>
      </c>
      <c r="BL177" s="97" t="s">
        <v>167</v>
      </c>
      <c r="BM177" s="97" t="s">
        <v>1057</v>
      </c>
    </row>
    <row r="178" spans="2:65" s="258" customFormat="1">
      <c r="B178" s="257"/>
      <c r="D178" s="254" t="s">
        <v>171</v>
      </c>
      <c r="E178" s="259" t="s">
        <v>5</v>
      </c>
      <c r="F178" s="260" t="s">
        <v>1016</v>
      </c>
      <c r="H178" s="259" t="s">
        <v>5</v>
      </c>
      <c r="I178" s="9"/>
      <c r="L178" s="257"/>
      <c r="M178" s="261"/>
      <c r="N178" s="262"/>
      <c r="O178" s="262"/>
      <c r="P178" s="262"/>
      <c r="Q178" s="262"/>
      <c r="R178" s="262"/>
      <c r="S178" s="262"/>
      <c r="T178" s="263"/>
      <c r="AT178" s="259" t="s">
        <v>171</v>
      </c>
      <c r="AU178" s="259" t="s">
        <v>81</v>
      </c>
      <c r="AV178" s="258" t="s">
        <v>77</v>
      </c>
      <c r="AW178" s="258" t="s">
        <v>36</v>
      </c>
      <c r="AX178" s="258" t="s">
        <v>73</v>
      </c>
      <c r="AY178" s="259" t="s">
        <v>160</v>
      </c>
    </row>
    <row r="179" spans="2:65" s="265" customFormat="1">
      <c r="B179" s="264"/>
      <c r="D179" s="254" t="s">
        <v>171</v>
      </c>
      <c r="E179" s="266" t="s">
        <v>5</v>
      </c>
      <c r="F179" s="267" t="s">
        <v>1058</v>
      </c>
      <c r="H179" s="268">
        <v>0.11799999999999999</v>
      </c>
      <c r="I179" s="10"/>
      <c r="L179" s="264"/>
      <c r="M179" s="269"/>
      <c r="N179" s="270"/>
      <c r="O179" s="270"/>
      <c r="P179" s="270"/>
      <c r="Q179" s="270"/>
      <c r="R179" s="270"/>
      <c r="S179" s="270"/>
      <c r="T179" s="271"/>
      <c r="AT179" s="266" t="s">
        <v>171</v>
      </c>
      <c r="AU179" s="266" t="s">
        <v>81</v>
      </c>
      <c r="AV179" s="265" t="s">
        <v>81</v>
      </c>
      <c r="AW179" s="265" t="s">
        <v>36</v>
      </c>
      <c r="AX179" s="265" t="s">
        <v>77</v>
      </c>
      <c r="AY179" s="266" t="s">
        <v>160</v>
      </c>
    </row>
    <row r="180" spans="2:65" s="118" customFormat="1" ht="25.5" customHeight="1">
      <c r="B180" s="113"/>
      <c r="C180" s="243" t="s">
        <v>10</v>
      </c>
      <c r="D180" s="243" t="s">
        <v>162</v>
      </c>
      <c r="E180" s="244" t="s">
        <v>1059</v>
      </c>
      <c r="F180" s="245" t="s">
        <v>1060</v>
      </c>
      <c r="G180" s="246" t="s">
        <v>210</v>
      </c>
      <c r="H180" s="247">
        <v>0.11799999999999999</v>
      </c>
      <c r="I180" s="8"/>
      <c r="J180" s="248">
        <f>ROUND(I180*H180,2)</f>
        <v>0</v>
      </c>
      <c r="K180" s="245" t="s">
        <v>188</v>
      </c>
      <c r="L180" s="113"/>
      <c r="M180" s="249" t="s">
        <v>5</v>
      </c>
      <c r="N180" s="250" t="s">
        <v>44</v>
      </c>
      <c r="O180" s="114"/>
      <c r="P180" s="251">
        <f>O180*H180</f>
        <v>0</v>
      </c>
      <c r="Q180" s="251">
        <v>0</v>
      </c>
      <c r="R180" s="251">
        <f>Q180*H180</f>
        <v>0</v>
      </c>
      <c r="S180" s="251">
        <v>0</v>
      </c>
      <c r="T180" s="252">
        <f>S180*H180</f>
        <v>0</v>
      </c>
      <c r="AR180" s="97" t="s">
        <v>167</v>
      </c>
      <c r="AT180" s="97" t="s">
        <v>162</v>
      </c>
      <c r="AU180" s="97" t="s">
        <v>81</v>
      </c>
      <c r="AY180" s="97" t="s">
        <v>160</v>
      </c>
      <c r="BE180" s="253">
        <f>IF(N180="základní",J180,0)</f>
        <v>0</v>
      </c>
      <c r="BF180" s="253">
        <f>IF(N180="snížená",J180,0)</f>
        <v>0</v>
      </c>
      <c r="BG180" s="253">
        <f>IF(N180="zákl. přenesená",J180,0)</f>
        <v>0</v>
      </c>
      <c r="BH180" s="253">
        <f>IF(N180="sníž. přenesená",J180,0)</f>
        <v>0</v>
      </c>
      <c r="BI180" s="253">
        <f>IF(N180="nulová",J180,0)</f>
        <v>0</v>
      </c>
      <c r="BJ180" s="97" t="s">
        <v>77</v>
      </c>
      <c r="BK180" s="253">
        <f>ROUND(I180*H180,2)</f>
        <v>0</v>
      </c>
      <c r="BL180" s="97" t="s">
        <v>167</v>
      </c>
      <c r="BM180" s="97" t="s">
        <v>1061</v>
      </c>
    </row>
    <row r="181" spans="2:65" s="118" customFormat="1" ht="25.5" customHeight="1">
      <c r="B181" s="113"/>
      <c r="C181" s="243" t="s">
        <v>298</v>
      </c>
      <c r="D181" s="243" t="s">
        <v>162</v>
      </c>
      <c r="E181" s="244" t="s">
        <v>1062</v>
      </c>
      <c r="F181" s="245" t="s">
        <v>1063</v>
      </c>
      <c r="G181" s="246" t="s">
        <v>210</v>
      </c>
      <c r="H181" s="247">
        <v>8.3000000000000004E-2</v>
      </c>
      <c r="I181" s="8"/>
      <c r="J181" s="248">
        <f>ROUND(I181*H181,2)</f>
        <v>0</v>
      </c>
      <c r="K181" s="245" t="s">
        <v>5</v>
      </c>
      <c r="L181" s="113"/>
      <c r="M181" s="249" t="s">
        <v>5</v>
      </c>
      <c r="N181" s="250" t="s">
        <v>44</v>
      </c>
      <c r="O181" s="114"/>
      <c r="P181" s="251">
        <f>O181*H181</f>
        <v>0</v>
      </c>
      <c r="Q181" s="251">
        <v>0</v>
      </c>
      <c r="R181" s="251">
        <f>Q181*H181</f>
        <v>0</v>
      </c>
      <c r="S181" s="251">
        <v>0</v>
      </c>
      <c r="T181" s="252">
        <f>S181*H181</f>
        <v>0</v>
      </c>
      <c r="AR181" s="97" t="s">
        <v>167</v>
      </c>
      <c r="AT181" s="97" t="s">
        <v>162</v>
      </c>
      <c r="AU181" s="97" t="s">
        <v>81</v>
      </c>
      <c r="AY181" s="97" t="s">
        <v>160</v>
      </c>
      <c r="BE181" s="253">
        <f>IF(N181="základní",J181,0)</f>
        <v>0</v>
      </c>
      <c r="BF181" s="253">
        <f>IF(N181="snížená",J181,0)</f>
        <v>0</v>
      </c>
      <c r="BG181" s="253">
        <f>IF(N181="zákl. přenesená",J181,0)</f>
        <v>0</v>
      </c>
      <c r="BH181" s="253">
        <f>IF(N181="sníž. přenesená",J181,0)</f>
        <v>0</v>
      </c>
      <c r="BI181" s="253">
        <f>IF(N181="nulová",J181,0)</f>
        <v>0</v>
      </c>
      <c r="BJ181" s="97" t="s">
        <v>77</v>
      </c>
      <c r="BK181" s="253">
        <f>ROUND(I181*H181,2)</f>
        <v>0</v>
      </c>
      <c r="BL181" s="97" t="s">
        <v>167</v>
      </c>
      <c r="BM181" s="97" t="s">
        <v>1064</v>
      </c>
    </row>
    <row r="182" spans="2:65" s="258" customFormat="1">
      <c r="B182" s="257"/>
      <c r="D182" s="254" t="s">
        <v>171</v>
      </c>
      <c r="E182" s="259" t="s">
        <v>5</v>
      </c>
      <c r="F182" s="260" t="s">
        <v>1016</v>
      </c>
      <c r="H182" s="259" t="s">
        <v>5</v>
      </c>
      <c r="I182" s="9"/>
      <c r="L182" s="257"/>
      <c r="M182" s="261"/>
      <c r="N182" s="262"/>
      <c r="O182" s="262"/>
      <c r="P182" s="262"/>
      <c r="Q182" s="262"/>
      <c r="R182" s="262"/>
      <c r="S182" s="262"/>
      <c r="T182" s="263"/>
      <c r="AT182" s="259" t="s">
        <v>171</v>
      </c>
      <c r="AU182" s="259" t="s">
        <v>81</v>
      </c>
      <c r="AV182" s="258" t="s">
        <v>77</v>
      </c>
      <c r="AW182" s="258" t="s">
        <v>36</v>
      </c>
      <c r="AX182" s="258" t="s">
        <v>73</v>
      </c>
      <c r="AY182" s="259" t="s">
        <v>160</v>
      </c>
    </row>
    <row r="183" spans="2:65" s="265" customFormat="1">
      <c r="B183" s="264"/>
      <c r="D183" s="254" t="s">
        <v>171</v>
      </c>
      <c r="E183" s="266" t="s">
        <v>5</v>
      </c>
      <c r="F183" s="267" t="s">
        <v>1058</v>
      </c>
      <c r="H183" s="268">
        <v>0.11799999999999999</v>
      </c>
      <c r="I183" s="10"/>
      <c r="L183" s="264"/>
      <c r="M183" s="269"/>
      <c r="N183" s="270"/>
      <c r="O183" s="270"/>
      <c r="P183" s="270"/>
      <c r="Q183" s="270"/>
      <c r="R183" s="270"/>
      <c r="S183" s="270"/>
      <c r="T183" s="271"/>
      <c r="AT183" s="266" t="s">
        <v>171</v>
      </c>
      <c r="AU183" s="266" t="s">
        <v>81</v>
      </c>
      <c r="AV183" s="265" t="s">
        <v>81</v>
      </c>
      <c r="AW183" s="265" t="s">
        <v>36</v>
      </c>
      <c r="AX183" s="265" t="s">
        <v>73</v>
      </c>
      <c r="AY183" s="266" t="s">
        <v>160</v>
      </c>
    </row>
    <row r="184" spans="2:65" s="265" customFormat="1">
      <c r="B184" s="264"/>
      <c r="D184" s="254" t="s">
        <v>171</v>
      </c>
      <c r="E184" s="266" t="s">
        <v>5</v>
      </c>
      <c r="F184" s="267" t="s">
        <v>1065</v>
      </c>
      <c r="H184" s="268">
        <v>-3.5000000000000003E-2</v>
      </c>
      <c r="I184" s="10"/>
      <c r="L184" s="264"/>
      <c r="M184" s="269"/>
      <c r="N184" s="270"/>
      <c r="O184" s="270"/>
      <c r="P184" s="270"/>
      <c r="Q184" s="270"/>
      <c r="R184" s="270"/>
      <c r="S184" s="270"/>
      <c r="T184" s="271"/>
      <c r="AT184" s="266" t="s">
        <v>171</v>
      </c>
      <c r="AU184" s="266" t="s">
        <v>81</v>
      </c>
      <c r="AV184" s="265" t="s">
        <v>81</v>
      </c>
      <c r="AW184" s="265" t="s">
        <v>36</v>
      </c>
      <c r="AX184" s="265" t="s">
        <v>73</v>
      </c>
      <c r="AY184" s="266" t="s">
        <v>160</v>
      </c>
    </row>
    <row r="185" spans="2:65" s="273" customFormat="1">
      <c r="B185" s="272"/>
      <c r="D185" s="254" t="s">
        <v>171</v>
      </c>
      <c r="E185" s="274" t="s">
        <v>5</v>
      </c>
      <c r="F185" s="275" t="s">
        <v>176</v>
      </c>
      <c r="H185" s="276">
        <v>8.3000000000000004E-2</v>
      </c>
      <c r="I185" s="11"/>
      <c r="L185" s="272"/>
      <c r="M185" s="277"/>
      <c r="N185" s="278"/>
      <c r="O185" s="278"/>
      <c r="P185" s="278"/>
      <c r="Q185" s="278"/>
      <c r="R185" s="278"/>
      <c r="S185" s="278"/>
      <c r="T185" s="279"/>
      <c r="AT185" s="274" t="s">
        <v>171</v>
      </c>
      <c r="AU185" s="274" t="s">
        <v>81</v>
      </c>
      <c r="AV185" s="273" t="s">
        <v>167</v>
      </c>
      <c r="AW185" s="273" t="s">
        <v>36</v>
      </c>
      <c r="AX185" s="273" t="s">
        <v>77</v>
      </c>
      <c r="AY185" s="274" t="s">
        <v>160</v>
      </c>
    </row>
    <row r="186" spans="2:65" s="118" customFormat="1" ht="38.25" customHeight="1">
      <c r="B186" s="113"/>
      <c r="C186" s="243" t="s">
        <v>303</v>
      </c>
      <c r="D186" s="243" t="s">
        <v>162</v>
      </c>
      <c r="E186" s="244" t="s">
        <v>1066</v>
      </c>
      <c r="F186" s="245" t="s">
        <v>1067</v>
      </c>
      <c r="G186" s="246" t="s">
        <v>210</v>
      </c>
      <c r="H186" s="247">
        <v>0.72399999999999998</v>
      </c>
      <c r="I186" s="8"/>
      <c r="J186" s="248">
        <f>ROUND(I186*H186,2)</f>
        <v>0</v>
      </c>
      <c r="K186" s="245" t="s">
        <v>188</v>
      </c>
      <c r="L186" s="113"/>
      <c r="M186" s="249" t="s">
        <v>5</v>
      </c>
      <c r="N186" s="250" t="s">
        <v>44</v>
      </c>
      <c r="O186" s="114"/>
      <c r="P186" s="251">
        <f>O186*H186</f>
        <v>0</v>
      </c>
      <c r="Q186" s="251">
        <v>0</v>
      </c>
      <c r="R186" s="251">
        <f>Q186*H186</f>
        <v>0</v>
      </c>
      <c r="S186" s="251">
        <v>0</v>
      </c>
      <c r="T186" s="252">
        <f>S186*H186</f>
        <v>0</v>
      </c>
      <c r="AR186" s="97" t="s">
        <v>167</v>
      </c>
      <c r="AT186" s="97" t="s">
        <v>162</v>
      </c>
      <c r="AU186" s="97" t="s">
        <v>81</v>
      </c>
      <c r="AY186" s="97" t="s">
        <v>160</v>
      </c>
      <c r="BE186" s="253">
        <f>IF(N186="základní",J186,0)</f>
        <v>0</v>
      </c>
      <c r="BF186" s="253">
        <f>IF(N186="snížená",J186,0)</f>
        <v>0</v>
      </c>
      <c r="BG186" s="253">
        <f>IF(N186="zákl. přenesená",J186,0)</f>
        <v>0</v>
      </c>
      <c r="BH186" s="253">
        <f>IF(N186="sníž. přenesená",J186,0)</f>
        <v>0</v>
      </c>
      <c r="BI186" s="253">
        <f>IF(N186="nulová",J186,0)</f>
        <v>0</v>
      </c>
      <c r="BJ186" s="97" t="s">
        <v>77</v>
      </c>
      <c r="BK186" s="253">
        <f>ROUND(I186*H186,2)</f>
        <v>0</v>
      </c>
      <c r="BL186" s="97" t="s">
        <v>167</v>
      </c>
      <c r="BM186" s="97" t="s">
        <v>1068</v>
      </c>
    </row>
    <row r="187" spans="2:65" s="258" customFormat="1">
      <c r="B187" s="257"/>
      <c r="D187" s="254" t="s">
        <v>171</v>
      </c>
      <c r="E187" s="259" t="s">
        <v>5</v>
      </c>
      <c r="F187" s="260" t="s">
        <v>1016</v>
      </c>
      <c r="H187" s="259" t="s">
        <v>5</v>
      </c>
      <c r="I187" s="9"/>
      <c r="L187" s="257"/>
      <c r="M187" s="261"/>
      <c r="N187" s="262"/>
      <c r="O187" s="262"/>
      <c r="P187" s="262"/>
      <c r="Q187" s="262"/>
      <c r="R187" s="262"/>
      <c r="S187" s="262"/>
      <c r="T187" s="263"/>
      <c r="AT187" s="259" t="s">
        <v>171</v>
      </c>
      <c r="AU187" s="259" t="s">
        <v>81</v>
      </c>
      <c r="AV187" s="258" t="s">
        <v>77</v>
      </c>
      <c r="AW187" s="258" t="s">
        <v>36</v>
      </c>
      <c r="AX187" s="258" t="s">
        <v>73</v>
      </c>
      <c r="AY187" s="259" t="s">
        <v>160</v>
      </c>
    </row>
    <row r="188" spans="2:65" s="265" customFormat="1">
      <c r="B188" s="264"/>
      <c r="D188" s="254" t="s">
        <v>171</v>
      </c>
      <c r="E188" s="266" t="s">
        <v>5</v>
      </c>
      <c r="F188" s="267" t="s">
        <v>1069</v>
      </c>
      <c r="H188" s="268">
        <v>1.3520000000000001</v>
      </c>
      <c r="I188" s="10"/>
      <c r="L188" s="264"/>
      <c r="M188" s="269"/>
      <c r="N188" s="270"/>
      <c r="O188" s="270"/>
      <c r="P188" s="270"/>
      <c r="Q188" s="270"/>
      <c r="R188" s="270"/>
      <c r="S188" s="270"/>
      <c r="T188" s="271"/>
      <c r="AT188" s="266" t="s">
        <v>171</v>
      </c>
      <c r="AU188" s="266" t="s">
        <v>81</v>
      </c>
      <c r="AV188" s="265" t="s">
        <v>81</v>
      </c>
      <c r="AW188" s="265" t="s">
        <v>36</v>
      </c>
      <c r="AX188" s="265" t="s">
        <v>73</v>
      </c>
      <c r="AY188" s="266" t="s">
        <v>160</v>
      </c>
    </row>
    <row r="189" spans="2:65" s="265" customFormat="1">
      <c r="B189" s="264"/>
      <c r="D189" s="254" t="s">
        <v>171</v>
      </c>
      <c r="E189" s="266" t="s">
        <v>5</v>
      </c>
      <c r="F189" s="267" t="s">
        <v>1070</v>
      </c>
      <c r="H189" s="268">
        <v>-0.628</v>
      </c>
      <c r="I189" s="10"/>
      <c r="L189" s="264"/>
      <c r="M189" s="269"/>
      <c r="N189" s="270"/>
      <c r="O189" s="270"/>
      <c r="P189" s="270"/>
      <c r="Q189" s="270"/>
      <c r="R189" s="270"/>
      <c r="S189" s="270"/>
      <c r="T189" s="271"/>
      <c r="AT189" s="266" t="s">
        <v>171</v>
      </c>
      <c r="AU189" s="266" t="s">
        <v>81</v>
      </c>
      <c r="AV189" s="265" t="s">
        <v>81</v>
      </c>
      <c r="AW189" s="265" t="s">
        <v>36</v>
      </c>
      <c r="AX189" s="265" t="s">
        <v>73</v>
      </c>
      <c r="AY189" s="266" t="s">
        <v>160</v>
      </c>
    </row>
    <row r="190" spans="2:65" s="273" customFormat="1">
      <c r="B190" s="272"/>
      <c r="D190" s="254" t="s">
        <v>171</v>
      </c>
      <c r="E190" s="274" t="s">
        <v>5</v>
      </c>
      <c r="F190" s="275" t="s">
        <v>176</v>
      </c>
      <c r="H190" s="276">
        <v>0.72399999999999998</v>
      </c>
      <c r="I190" s="11"/>
      <c r="L190" s="272"/>
      <c r="M190" s="277"/>
      <c r="N190" s="278"/>
      <c r="O190" s="278"/>
      <c r="P190" s="278"/>
      <c r="Q190" s="278"/>
      <c r="R190" s="278"/>
      <c r="S190" s="278"/>
      <c r="T190" s="279"/>
      <c r="AT190" s="274" t="s">
        <v>171</v>
      </c>
      <c r="AU190" s="274" t="s">
        <v>81</v>
      </c>
      <c r="AV190" s="273" t="s">
        <v>167</v>
      </c>
      <c r="AW190" s="273" t="s">
        <v>36</v>
      </c>
      <c r="AX190" s="273" t="s">
        <v>77</v>
      </c>
      <c r="AY190" s="274" t="s">
        <v>160</v>
      </c>
    </row>
    <row r="191" spans="2:65" s="118" customFormat="1" ht="25.5" customHeight="1">
      <c r="B191" s="113"/>
      <c r="C191" s="243" t="s">
        <v>308</v>
      </c>
      <c r="D191" s="243" t="s">
        <v>162</v>
      </c>
      <c r="E191" s="244" t="s">
        <v>1071</v>
      </c>
      <c r="F191" s="245" t="s">
        <v>1072</v>
      </c>
      <c r="G191" s="246" t="s">
        <v>210</v>
      </c>
      <c r="H191" s="247">
        <v>0.72399999999999998</v>
      </c>
      <c r="I191" s="8"/>
      <c r="J191" s="248">
        <f>ROUND(I191*H191,2)</f>
        <v>0</v>
      </c>
      <c r="K191" s="245" t="s">
        <v>188</v>
      </c>
      <c r="L191" s="113"/>
      <c r="M191" s="249" t="s">
        <v>5</v>
      </c>
      <c r="N191" s="250" t="s">
        <v>44</v>
      </c>
      <c r="O191" s="114"/>
      <c r="P191" s="251">
        <f>O191*H191</f>
        <v>0</v>
      </c>
      <c r="Q191" s="251">
        <v>0</v>
      </c>
      <c r="R191" s="251">
        <f>Q191*H191</f>
        <v>0</v>
      </c>
      <c r="S191" s="251">
        <v>0</v>
      </c>
      <c r="T191" s="252">
        <f>S191*H191</f>
        <v>0</v>
      </c>
      <c r="AR191" s="97" t="s">
        <v>167</v>
      </c>
      <c r="AT191" s="97" t="s">
        <v>162</v>
      </c>
      <c r="AU191" s="97" t="s">
        <v>81</v>
      </c>
      <c r="AY191" s="97" t="s">
        <v>160</v>
      </c>
      <c r="BE191" s="253">
        <f>IF(N191="základní",J191,0)</f>
        <v>0</v>
      </c>
      <c r="BF191" s="253">
        <f>IF(N191="snížená",J191,0)</f>
        <v>0</v>
      </c>
      <c r="BG191" s="253">
        <f>IF(N191="zákl. přenesená",J191,0)</f>
        <v>0</v>
      </c>
      <c r="BH191" s="253">
        <f>IF(N191="sníž. přenesená",J191,0)</f>
        <v>0</v>
      </c>
      <c r="BI191" s="253">
        <f>IF(N191="nulová",J191,0)</f>
        <v>0</v>
      </c>
      <c r="BJ191" s="97" t="s">
        <v>77</v>
      </c>
      <c r="BK191" s="253">
        <f>ROUND(I191*H191,2)</f>
        <v>0</v>
      </c>
      <c r="BL191" s="97" t="s">
        <v>167</v>
      </c>
      <c r="BM191" s="97" t="s">
        <v>1073</v>
      </c>
    </row>
    <row r="192" spans="2:65" s="118" customFormat="1" ht="16.5" customHeight="1">
      <c r="B192" s="113"/>
      <c r="C192" s="243" t="s">
        <v>313</v>
      </c>
      <c r="D192" s="243" t="s">
        <v>162</v>
      </c>
      <c r="E192" s="244" t="s">
        <v>484</v>
      </c>
      <c r="F192" s="245" t="s">
        <v>485</v>
      </c>
      <c r="G192" s="246" t="s">
        <v>353</v>
      </c>
      <c r="H192" s="247">
        <v>3</v>
      </c>
      <c r="I192" s="8"/>
      <c r="J192" s="248">
        <f>ROUND(I192*H192,2)</f>
        <v>0</v>
      </c>
      <c r="K192" s="245" t="s">
        <v>188</v>
      </c>
      <c r="L192" s="113"/>
      <c r="M192" s="249" t="s">
        <v>5</v>
      </c>
      <c r="N192" s="250" t="s">
        <v>44</v>
      </c>
      <c r="O192" s="114"/>
      <c r="P192" s="251">
        <f>O192*H192</f>
        <v>0</v>
      </c>
      <c r="Q192" s="251">
        <v>9.1800000000000007E-3</v>
      </c>
      <c r="R192" s="251">
        <f>Q192*H192</f>
        <v>2.7540000000000002E-2</v>
      </c>
      <c r="S192" s="251">
        <v>0</v>
      </c>
      <c r="T192" s="252">
        <f>S192*H192</f>
        <v>0</v>
      </c>
      <c r="AR192" s="97" t="s">
        <v>167</v>
      </c>
      <c r="AT192" s="97" t="s">
        <v>162</v>
      </c>
      <c r="AU192" s="97" t="s">
        <v>81</v>
      </c>
      <c r="AY192" s="97" t="s">
        <v>160</v>
      </c>
      <c r="BE192" s="253">
        <f>IF(N192="základní",J192,0)</f>
        <v>0</v>
      </c>
      <c r="BF192" s="253">
        <f>IF(N192="snížená",J192,0)</f>
        <v>0</v>
      </c>
      <c r="BG192" s="253">
        <f>IF(N192="zákl. přenesená",J192,0)</f>
        <v>0</v>
      </c>
      <c r="BH192" s="253">
        <f>IF(N192="sníž. přenesená",J192,0)</f>
        <v>0</v>
      </c>
      <c r="BI192" s="253">
        <f>IF(N192="nulová",J192,0)</f>
        <v>0</v>
      </c>
      <c r="BJ192" s="97" t="s">
        <v>77</v>
      </c>
      <c r="BK192" s="253">
        <f>ROUND(I192*H192,2)</f>
        <v>0</v>
      </c>
      <c r="BL192" s="97" t="s">
        <v>167</v>
      </c>
      <c r="BM192" s="97" t="s">
        <v>1074</v>
      </c>
    </row>
    <row r="193" spans="2:65" s="258" customFormat="1">
      <c r="B193" s="257"/>
      <c r="D193" s="254" t="s">
        <v>171</v>
      </c>
      <c r="E193" s="259" t="s">
        <v>5</v>
      </c>
      <c r="F193" s="260" t="s">
        <v>1016</v>
      </c>
      <c r="H193" s="259" t="s">
        <v>5</v>
      </c>
      <c r="I193" s="9"/>
      <c r="L193" s="257"/>
      <c r="M193" s="261"/>
      <c r="N193" s="262"/>
      <c r="O193" s="262"/>
      <c r="P193" s="262"/>
      <c r="Q193" s="262"/>
      <c r="R193" s="262"/>
      <c r="S193" s="262"/>
      <c r="T193" s="263"/>
      <c r="AT193" s="259" t="s">
        <v>171</v>
      </c>
      <c r="AU193" s="259" t="s">
        <v>81</v>
      </c>
      <c r="AV193" s="258" t="s">
        <v>77</v>
      </c>
      <c r="AW193" s="258" t="s">
        <v>36</v>
      </c>
      <c r="AX193" s="258" t="s">
        <v>73</v>
      </c>
      <c r="AY193" s="259" t="s">
        <v>160</v>
      </c>
    </row>
    <row r="194" spans="2:65" s="265" customFormat="1">
      <c r="B194" s="264"/>
      <c r="D194" s="254" t="s">
        <v>171</v>
      </c>
      <c r="E194" s="266" t="s">
        <v>5</v>
      </c>
      <c r="F194" s="267" t="s">
        <v>1075</v>
      </c>
      <c r="H194" s="268">
        <v>3</v>
      </c>
      <c r="I194" s="10"/>
      <c r="L194" s="264"/>
      <c r="M194" s="269"/>
      <c r="N194" s="270"/>
      <c r="O194" s="270"/>
      <c r="P194" s="270"/>
      <c r="Q194" s="270"/>
      <c r="R194" s="270"/>
      <c r="S194" s="270"/>
      <c r="T194" s="271"/>
      <c r="AT194" s="266" t="s">
        <v>171</v>
      </c>
      <c r="AU194" s="266" t="s">
        <v>81</v>
      </c>
      <c r="AV194" s="265" t="s">
        <v>81</v>
      </c>
      <c r="AW194" s="265" t="s">
        <v>36</v>
      </c>
      <c r="AX194" s="265" t="s">
        <v>77</v>
      </c>
      <c r="AY194" s="266" t="s">
        <v>160</v>
      </c>
    </row>
    <row r="195" spans="2:65" s="118" customFormat="1" ht="16.5" customHeight="1">
      <c r="B195" s="113"/>
      <c r="C195" s="280" t="s">
        <v>320</v>
      </c>
      <c r="D195" s="280" t="s">
        <v>277</v>
      </c>
      <c r="E195" s="281" t="s">
        <v>488</v>
      </c>
      <c r="F195" s="282" t="s">
        <v>489</v>
      </c>
      <c r="G195" s="283" t="s">
        <v>353</v>
      </c>
      <c r="H195" s="284">
        <v>1</v>
      </c>
      <c r="I195" s="12"/>
      <c r="J195" s="285">
        <f>ROUND(I195*H195,2)</f>
        <v>0</v>
      </c>
      <c r="K195" s="282" t="s">
        <v>188</v>
      </c>
      <c r="L195" s="286"/>
      <c r="M195" s="287" t="s">
        <v>5</v>
      </c>
      <c r="N195" s="288" t="s">
        <v>44</v>
      </c>
      <c r="O195" s="114"/>
      <c r="P195" s="251">
        <f>O195*H195</f>
        <v>0</v>
      </c>
      <c r="Q195" s="251">
        <v>0.254</v>
      </c>
      <c r="R195" s="251">
        <f>Q195*H195</f>
        <v>0.254</v>
      </c>
      <c r="S195" s="251">
        <v>0</v>
      </c>
      <c r="T195" s="252">
        <f>S195*H195</f>
        <v>0</v>
      </c>
      <c r="AR195" s="97" t="s">
        <v>213</v>
      </c>
      <c r="AT195" s="97" t="s">
        <v>277</v>
      </c>
      <c r="AU195" s="97" t="s">
        <v>81</v>
      </c>
      <c r="AY195" s="97" t="s">
        <v>160</v>
      </c>
      <c r="BE195" s="253">
        <f>IF(N195="základní",J195,0)</f>
        <v>0</v>
      </c>
      <c r="BF195" s="253">
        <f>IF(N195="snížená",J195,0)</f>
        <v>0</v>
      </c>
      <c r="BG195" s="253">
        <f>IF(N195="zákl. přenesená",J195,0)</f>
        <v>0</v>
      </c>
      <c r="BH195" s="253">
        <f>IF(N195="sníž. přenesená",J195,0)</f>
        <v>0</v>
      </c>
      <c r="BI195" s="253">
        <f>IF(N195="nulová",J195,0)</f>
        <v>0</v>
      </c>
      <c r="BJ195" s="97" t="s">
        <v>77</v>
      </c>
      <c r="BK195" s="253">
        <f>ROUND(I195*H195,2)</f>
        <v>0</v>
      </c>
      <c r="BL195" s="97" t="s">
        <v>167</v>
      </c>
      <c r="BM195" s="97" t="s">
        <v>1076</v>
      </c>
    </row>
    <row r="196" spans="2:65" s="118" customFormat="1" ht="16.5" customHeight="1">
      <c r="B196" s="113"/>
      <c r="C196" s="280" t="s">
        <v>326</v>
      </c>
      <c r="D196" s="280" t="s">
        <v>277</v>
      </c>
      <c r="E196" s="281" t="s">
        <v>1077</v>
      </c>
      <c r="F196" s="282" t="s">
        <v>1078</v>
      </c>
      <c r="G196" s="283" t="s">
        <v>353</v>
      </c>
      <c r="H196" s="284">
        <v>2</v>
      </c>
      <c r="I196" s="12"/>
      <c r="J196" s="285">
        <f>ROUND(I196*H196,2)</f>
        <v>0</v>
      </c>
      <c r="K196" s="282" t="s">
        <v>188</v>
      </c>
      <c r="L196" s="286"/>
      <c r="M196" s="287" t="s">
        <v>5</v>
      </c>
      <c r="N196" s="288" t="s">
        <v>44</v>
      </c>
      <c r="O196" s="114"/>
      <c r="P196" s="251">
        <f>O196*H196</f>
        <v>0</v>
      </c>
      <c r="Q196" s="251">
        <v>0.50600000000000001</v>
      </c>
      <c r="R196" s="251">
        <f>Q196*H196</f>
        <v>1.012</v>
      </c>
      <c r="S196" s="251">
        <v>0</v>
      </c>
      <c r="T196" s="252">
        <f>S196*H196</f>
        <v>0</v>
      </c>
      <c r="AR196" s="97" t="s">
        <v>213</v>
      </c>
      <c r="AT196" s="97" t="s">
        <v>277</v>
      </c>
      <c r="AU196" s="97" t="s">
        <v>81</v>
      </c>
      <c r="AY196" s="97" t="s">
        <v>160</v>
      </c>
      <c r="BE196" s="253">
        <f>IF(N196="základní",J196,0)</f>
        <v>0</v>
      </c>
      <c r="BF196" s="253">
        <f>IF(N196="snížená",J196,0)</f>
        <v>0</v>
      </c>
      <c r="BG196" s="253">
        <f>IF(N196="zákl. přenesená",J196,0)</f>
        <v>0</v>
      </c>
      <c r="BH196" s="253">
        <f>IF(N196="sníž. přenesená",J196,0)</f>
        <v>0</v>
      </c>
      <c r="BI196" s="253">
        <f>IF(N196="nulová",J196,0)</f>
        <v>0</v>
      </c>
      <c r="BJ196" s="97" t="s">
        <v>77</v>
      </c>
      <c r="BK196" s="253">
        <f>ROUND(I196*H196,2)</f>
        <v>0</v>
      </c>
      <c r="BL196" s="97" t="s">
        <v>167</v>
      </c>
      <c r="BM196" s="97" t="s">
        <v>1079</v>
      </c>
    </row>
    <row r="197" spans="2:65" s="118" customFormat="1" ht="16.5" customHeight="1">
      <c r="B197" s="113"/>
      <c r="C197" s="280" t="s">
        <v>331</v>
      </c>
      <c r="D197" s="280" t="s">
        <v>277</v>
      </c>
      <c r="E197" s="281" t="s">
        <v>500</v>
      </c>
      <c r="F197" s="282" t="s">
        <v>501</v>
      </c>
      <c r="G197" s="283" t="s">
        <v>353</v>
      </c>
      <c r="H197" s="284">
        <v>3</v>
      </c>
      <c r="I197" s="12"/>
      <c r="J197" s="285">
        <f>ROUND(I197*H197,2)</f>
        <v>0</v>
      </c>
      <c r="K197" s="282" t="s">
        <v>188</v>
      </c>
      <c r="L197" s="286"/>
      <c r="M197" s="287" t="s">
        <v>5</v>
      </c>
      <c r="N197" s="288" t="s">
        <v>44</v>
      </c>
      <c r="O197" s="114"/>
      <c r="P197" s="251">
        <f>O197*H197</f>
        <v>0</v>
      </c>
      <c r="Q197" s="251">
        <v>2E-3</v>
      </c>
      <c r="R197" s="251">
        <f>Q197*H197</f>
        <v>6.0000000000000001E-3</v>
      </c>
      <c r="S197" s="251">
        <v>0</v>
      </c>
      <c r="T197" s="252">
        <f>S197*H197</f>
        <v>0</v>
      </c>
      <c r="AR197" s="97" t="s">
        <v>213</v>
      </c>
      <c r="AT197" s="97" t="s">
        <v>277</v>
      </c>
      <c r="AU197" s="97" t="s">
        <v>81</v>
      </c>
      <c r="AY197" s="97" t="s">
        <v>160</v>
      </c>
      <c r="BE197" s="253">
        <f>IF(N197="základní",J197,0)</f>
        <v>0</v>
      </c>
      <c r="BF197" s="253">
        <f>IF(N197="snížená",J197,0)</f>
        <v>0</v>
      </c>
      <c r="BG197" s="253">
        <f>IF(N197="zákl. přenesená",J197,0)</f>
        <v>0</v>
      </c>
      <c r="BH197" s="253">
        <f>IF(N197="sníž. přenesená",J197,0)</f>
        <v>0</v>
      </c>
      <c r="BI197" s="253">
        <f>IF(N197="nulová",J197,0)</f>
        <v>0</v>
      </c>
      <c r="BJ197" s="97" t="s">
        <v>77</v>
      </c>
      <c r="BK197" s="253">
        <f>ROUND(I197*H197,2)</f>
        <v>0</v>
      </c>
      <c r="BL197" s="97" t="s">
        <v>167</v>
      </c>
      <c r="BM197" s="97" t="s">
        <v>1080</v>
      </c>
    </row>
    <row r="198" spans="2:65" s="118" customFormat="1" ht="16.5" customHeight="1">
      <c r="B198" s="113"/>
      <c r="C198" s="243" t="s">
        <v>339</v>
      </c>
      <c r="D198" s="243" t="s">
        <v>162</v>
      </c>
      <c r="E198" s="244" t="s">
        <v>740</v>
      </c>
      <c r="F198" s="245" t="s">
        <v>741</v>
      </c>
      <c r="G198" s="246" t="s">
        <v>353</v>
      </c>
      <c r="H198" s="247">
        <v>1</v>
      </c>
      <c r="I198" s="8"/>
      <c r="J198" s="248">
        <f>ROUND(I198*H198,2)</f>
        <v>0</v>
      </c>
      <c r="K198" s="245" t="s">
        <v>188</v>
      </c>
      <c r="L198" s="113"/>
      <c r="M198" s="249" t="s">
        <v>5</v>
      </c>
      <c r="N198" s="250" t="s">
        <v>44</v>
      </c>
      <c r="O198" s="114"/>
      <c r="P198" s="251">
        <f>O198*H198</f>
        <v>0</v>
      </c>
      <c r="Q198" s="251">
        <v>1.1469999999999999E-2</v>
      </c>
      <c r="R198" s="251">
        <f>Q198*H198</f>
        <v>1.1469999999999999E-2</v>
      </c>
      <c r="S198" s="251">
        <v>0</v>
      </c>
      <c r="T198" s="252">
        <f>S198*H198</f>
        <v>0</v>
      </c>
      <c r="AR198" s="97" t="s">
        <v>167</v>
      </c>
      <c r="AT198" s="97" t="s">
        <v>162</v>
      </c>
      <c r="AU198" s="97" t="s">
        <v>81</v>
      </c>
      <c r="AY198" s="97" t="s">
        <v>160</v>
      </c>
      <c r="BE198" s="253">
        <f>IF(N198="základní",J198,0)</f>
        <v>0</v>
      </c>
      <c r="BF198" s="253">
        <f>IF(N198="snížená",J198,0)</f>
        <v>0</v>
      </c>
      <c r="BG198" s="253">
        <f>IF(N198="zákl. přenesená",J198,0)</f>
        <v>0</v>
      </c>
      <c r="BH198" s="253">
        <f>IF(N198="sníž. přenesená",J198,0)</f>
        <v>0</v>
      </c>
      <c r="BI198" s="253">
        <f>IF(N198="nulová",J198,0)</f>
        <v>0</v>
      </c>
      <c r="BJ198" s="97" t="s">
        <v>77</v>
      </c>
      <c r="BK198" s="253">
        <f>ROUND(I198*H198,2)</f>
        <v>0</v>
      </c>
      <c r="BL198" s="97" t="s">
        <v>167</v>
      </c>
      <c r="BM198" s="97" t="s">
        <v>1081</v>
      </c>
    </row>
    <row r="199" spans="2:65" s="258" customFormat="1">
      <c r="B199" s="257"/>
      <c r="D199" s="254" t="s">
        <v>171</v>
      </c>
      <c r="E199" s="259" t="s">
        <v>5</v>
      </c>
      <c r="F199" s="260" t="s">
        <v>1016</v>
      </c>
      <c r="H199" s="259" t="s">
        <v>5</v>
      </c>
      <c r="I199" s="9"/>
      <c r="L199" s="257"/>
      <c r="M199" s="261"/>
      <c r="N199" s="262"/>
      <c r="O199" s="262"/>
      <c r="P199" s="262"/>
      <c r="Q199" s="262"/>
      <c r="R199" s="262"/>
      <c r="S199" s="262"/>
      <c r="T199" s="263"/>
      <c r="AT199" s="259" t="s">
        <v>171</v>
      </c>
      <c r="AU199" s="259" t="s">
        <v>81</v>
      </c>
      <c r="AV199" s="258" t="s">
        <v>77</v>
      </c>
      <c r="AW199" s="258" t="s">
        <v>36</v>
      </c>
      <c r="AX199" s="258" t="s">
        <v>73</v>
      </c>
      <c r="AY199" s="259" t="s">
        <v>160</v>
      </c>
    </row>
    <row r="200" spans="2:65" s="265" customFormat="1">
      <c r="B200" s="264"/>
      <c r="D200" s="254" t="s">
        <v>171</v>
      </c>
      <c r="E200" s="266" t="s">
        <v>5</v>
      </c>
      <c r="F200" s="267" t="s">
        <v>77</v>
      </c>
      <c r="H200" s="268">
        <v>1</v>
      </c>
      <c r="I200" s="10"/>
      <c r="L200" s="264"/>
      <c r="M200" s="269"/>
      <c r="N200" s="270"/>
      <c r="O200" s="270"/>
      <c r="P200" s="270"/>
      <c r="Q200" s="270"/>
      <c r="R200" s="270"/>
      <c r="S200" s="270"/>
      <c r="T200" s="271"/>
      <c r="AT200" s="266" t="s">
        <v>171</v>
      </c>
      <c r="AU200" s="266" t="s">
        <v>81</v>
      </c>
      <c r="AV200" s="265" t="s">
        <v>81</v>
      </c>
      <c r="AW200" s="265" t="s">
        <v>36</v>
      </c>
      <c r="AX200" s="265" t="s">
        <v>77</v>
      </c>
      <c r="AY200" s="266" t="s">
        <v>160</v>
      </c>
    </row>
    <row r="201" spans="2:65" s="118" customFormat="1" ht="16.5" customHeight="1">
      <c r="B201" s="113"/>
      <c r="C201" s="280" t="s">
        <v>344</v>
      </c>
      <c r="D201" s="280" t="s">
        <v>277</v>
      </c>
      <c r="E201" s="281" t="s">
        <v>743</v>
      </c>
      <c r="F201" s="282" t="s">
        <v>744</v>
      </c>
      <c r="G201" s="283" t="s">
        <v>353</v>
      </c>
      <c r="H201" s="284">
        <v>1</v>
      </c>
      <c r="I201" s="12"/>
      <c r="J201" s="285">
        <f>ROUND(I201*H201,2)</f>
        <v>0</v>
      </c>
      <c r="K201" s="282" t="s">
        <v>188</v>
      </c>
      <c r="L201" s="286"/>
      <c r="M201" s="287" t="s">
        <v>5</v>
      </c>
      <c r="N201" s="288" t="s">
        <v>44</v>
      </c>
      <c r="O201" s="114"/>
      <c r="P201" s="251">
        <f>O201*H201</f>
        <v>0</v>
      </c>
      <c r="Q201" s="251">
        <v>0.58499999999999996</v>
      </c>
      <c r="R201" s="251">
        <f>Q201*H201</f>
        <v>0.58499999999999996</v>
      </c>
      <c r="S201" s="251">
        <v>0</v>
      </c>
      <c r="T201" s="252">
        <f>S201*H201</f>
        <v>0</v>
      </c>
      <c r="AR201" s="97" t="s">
        <v>213</v>
      </c>
      <c r="AT201" s="97" t="s">
        <v>277</v>
      </c>
      <c r="AU201" s="97" t="s">
        <v>81</v>
      </c>
      <c r="AY201" s="97" t="s">
        <v>160</v>
      </c>
      <c r="BE201" s="253">
        <f>IF(N201="základní",J201,0)</f>
        <v>0</v>
      </c>
      <c r="BF201" s="253">
        <f>IF(N201="snížená",J201,0)</f>
        <v>0</v>
      </c>
      <c r="BG201" s="253">
        <f>IF(N201="zákl. přenesená",J201,0)</f>
        <v>0</v>
      </c>
      <c r="BH201" s="253">
        <f>IF(N201="sníž. přenesená",J201,0)</f>
        <v>0</v>
      </c>
      <c r="BI201" s="253">
        <f>IF(N201="nulová",J201,0)</f>
        <v>0</v>
      </c>
      <c r="BJ201" s="97" t="s">
        <v>77</v>
      </c>
      <c r="BK201" s="253">
        <f>ROUND(I201*H201,2)</f>
        <v>0</v>
      </c>
      <c r="BL201" s="97" t="s">
        <v>167</v>
      </c>
      <c r="BM201" s="97" t="s">
        <v>1082</v>
      </c>
    </row>
    <row r="202" spans="2:65" s="118" customFormat="1" ht="25.5" customHeight="1">
      <c r="B202" s="113"/>
      <c r="C202" s="243" t="s">
        <v>350</v>
      </c>
      <c r="D202" s="243" t="s">
        <v>162</v>
      </c>
      <c r="E202" s="244" t="s">
        <v>1083</v>
      </c>
      <c r="F202" s="245" t="s">
        <v>1084</v>
      </c>
      <c r="G202" s="246" t="s">
        <v>165</v>
      </c>
      <c r="H202" s="247">
        <v>4.16</v>
      </c>
      <c r="I202" s="8"/>
      <c r="J202" s="248">
        <f>ROUND(I202*H202,2)</f>
        <v>0</v>
      </c>
      <c r="K202" s="245" t="s">
        <v>188</v>
      </c>
      <c r="L202" s="113"/>
      <c r="M202" s="249" t="s">
        <v>5</v>
      </c>
      <c r="N202" s="250" t="s">
        <v>44</v>
      </c>
      <c r="O202" s="114"/>
      <c r="P202" s="251">
        <f>O202*H202</f>
        <v>0</v>
      </c>
      <c r="Q202" s="251">
        <v>2.32E-3</v>
      </c>
      <c r="R202" s="251">
        <f>Q202*H202</f>
        <v>9.6512000000000004E-3</v>
      </c>
      <c r="S202" s="251">
        <v>0</v>
      </c>
      <c r="T202" s="252">
        <f>S202*H202</f>
        <v>0</v>
      </c>
      <c r="AR202" s="97" t="s">
        <v>167</v>
      </c>
      <c r="AT202" s="97" t="s">
        <v>162</v>
      </c>
      <c r="AU202" s="97" t="s">
        <v>81</v>
      </c>
      <c r="AY202" s="97" t="s">
        <v>160</v>
      </c>
      <c r="BE202" s="253">
        <f>IF(N202="základní",J202,0)</f>
        <v>0</v>
      </c>
      <c r="BF202" s="253">
        <f>IF(N202="snížená",J202,0)</f>
        <v>0</v>
      </c>
      <c r="BG202" s="253">
        <f>IF(N202="zákl. přenesená",J202,0)</f>
        <v>0</v>
      </c>
      <c r="BH202" s="253">
        <f>IF(N202="sníž. přenesená",J202,0)</f>
        <v>0</v>
      </c>
      <c r="BI202" s="253">
        <f>IF(N202="nulová",J202,0)</f>
        <v>0</v>
      </c>
      <c r="BJ202" s="97" t="s">
        <v>77</v>
      </c>
      <c r="BK202" s="253">
        <f>ROUND(I202*H202,2)</f>
        <v>0</v>
      </c>
      <c r="BL202" s="97" t="s">
        <v>167</v>
      </c>
      <c r="BM202" s="97" t="s">
        <v>1085</v>
      </c>
    </row>
    <row r="203" spans="2:65" s="258" customFormat="1">
      <c r="B203" s="257"/>
      <c r="D203" s="254" t="s">
        <v>171</v>
      </c>
      <c r="E203" s="259" t="s">
        <v>5</v>
      </c>
      <c r="F203" s="260" t="s">
        <v>1016</v>
      </c>
      <c r="H203" s="259" t="s">
        <v>5</v>
      </c>
      <c r="I203" s="9"/>
      <c r="L203" s="257"/>
      <c r="M203" s="261"/>
      <c r="N203" s="262"/>
      <c r="O203" s="262"/>
      <c r="P203" s="262"/>
      <c r="Q203" s="262"/>
      <c r="R203" s="262"/>
      <c r="S203" s="262"/>
      <c r="T203" s="263"/>
      <c r="AT203" s="259" t="s">
        <v>171</v>
      </c>
      <c r="AU203" s="259" t="s">
        <v>81</v>
      </c>
      <c r="AV203" s="258" t="s">
        <v>77</v>
      </c>
      <c r="AW203" s="258" t="s">
        <v>36</v>
      </c>
      <c r="AX203" s="258" t="s">
        <v>73</v>
      </c>
      <c r="AY203" s="259" t="s">
        <v>160</v>
      </c>
    </row>
    <row r="204" spans="2:65" s="265" customFormat="1">
      <c r="B204" s="264"/>
      <c r="D204" s="254" t="s">
        <v>171</v>
      </c>
      <c r="E204" s="266" t="s">
        <v>5</v>
      </c>
      <c r="F204" s="267" t="s">
        <v>1086</v>
      </c>
      <c r="H204" s="268">
        <v>4.16</v>
      </c>
      <c r="I204" s="10"/>
      <c r="L204" s="264"/>
      <c r="M204" s="269"/>
      <c r="N204" s="270"/>
      <c r="O204" s="270"/>
      <c r="P204" s="270"/>
      <c r="Q204" s="270"/>
      <c r="R204" s="270"/>
      <c r="S204" s="270"/>
      <c r="T204" s="271"/>
      <c r="AT204" s="266" t="s">
        <v>171</v>
      </c>
      <c r="AU204" s="266" t="s">
        <v>81</v>
      </c>
      <c r="AV204" s="265" t="s">
        <v>81</v>
      </c>
      <c r="AW204" s="265" t="s">
        <v>36</v>
      </c>
      <c r="AX204" s="265" t="s">
        <v>77</v>
      </c>
      <c r="AY204" s="266" t="s">
        <v>160</v>
      </c>
    </row>
    <row r="205" spans="2:65" s="118" customFormat="1" ht="16.5" customHeight="1">
      <c r="B205" s="113"/>
      <c r="C205" s="243" t="s">
        <v>357</v>
      </c>
      <c r="D205" s="243" t="s">
        <v>162</v>
      </c>
      <c r="E205" s="244" t="s">
        <v>1087</v>
      </c>
      <c r="F205" s="245" t="s">
        <v>1088</v>
      </c>
      <c r="G205" s="246" t="s">
        <v>165</v>
      </c>
      <c r="H205" s="247">
        <v>2.5129999999999999</v>
      </c>
      <c r="I205" s="8"/>
      <c r="J205" s="248">
        <f>ROUND(I205*H205,2)</f>
        <v>0</v>
      </c>
      <c r="K205" s="245" t="s">
        <v>188</v>
      </c>
      <c r="L205" s="113"/>
      <c r="M205" s="249" t="s">
        <v>5</v>
      </c>
      <c r="N205" s="250" t="s">
        <v>44</v>
      </c>
      <c r="O205" s="114"/>
      <c r="P205" s="251">
        <f>O205*H205</f>
        <v>0</v>
      </c>
      <c r="Q205" s="251">
        <v>2.9099999999999998E-3</v>
      </c>
      <c r="R205" s="251">
        <f>Q205*H205</f>
        <v>7.3128299999999993E-3</v>
      </c>
      <c r="S205" s="251">
        <v>0</v>
      </c>
      <c r="T205" s="252">
        <f>S205*H205</f>
        <v>0</v>
      </c>
      <c r="AR205" s="97" t="s">
        <v>167</v>
      </c>
      <c r="AT205" s="97" t="s">
        <v>162</v>
      </c>
      <c r="AU205" s="97" t="s">
        <v>81</v>
      </c>
      <c r="AY205" s="97" t="s">
        <v>160</v>
      </c>
      <c r="BE205" s="253">
        <f>IF(N205="základní",J205,0)</f>
        <v>0</v>
      </c>
      <c r="BF205" s="253">
        <f>IF(N205="snížená",J205,0)</f>
        <v>0</v>
      </c>
      <c r="BG205" s="253">
        <f>IF(N205="zákl. přenesená",J205,0)</f>
        <v>0</v>
      </c>
      <c r="BH205" s="253">
        <f>IF(N205="sníž. přenesená",J205,0)</f>
        <v>0</v>
      </c>
      <c r="BI205" s="253">
        <f>IF(N205="nulová",J205,0)</f>
        <v>0</v>
      </c>
      <c r="BJ205" s="97" t="s">
        <v>77</v>
      </c>
      <c r="BK205" s="253">
        <f>ROUND(I205*H205,2)</f>
        <v>0</v>
      </c>
      <c r="BL205" s="97" t="s">
        <v>167</v>
      </c>
      <c r="BM205" s="97" t="s">
        <v>1089</v>
      </c>
    </row>
    <row r="206" spans="2:65" s="258" customFormat="1">
      <c r="B206" s="257"/>
      <c r="D206" s="254" t="s">
        <v>171</v>
      </c>
      <c r="E206" s="259" t="s">
        <v>5</v>
      </c>
      <c r="F206" s="260" t="s">
        <v>1016</v>
      </c>
      <c r="H206" s="259" t="s">
        <v>5</v>
      </c>
      <c r="I206" s="9"/>
      <c r="L206" s="257"/>
      <c r="M206" s="261"/>
      <c r="N206" s="262"/>
      <c r="O206" s="262"/>
      <c r="P206" s="262"/>
      <c r="Q206" s="262"/>
      <c r="R206" s="262"/>
      <c r="S206" s="262"/>
      <c r="T206" s="263"/>
      <c r="AT206" s="259" t="s">
        <v>171</v>
      </c>
      <c r="AU206" s="259" t="s">
        <v>81</v>
      </c>
      <c r="AV206" s="258" t="s">
        <v>77</v>
      </c>
      <c r="AW206" s="258" t="s">
        <v>36</v>
      </c>
      <c r="AX206" s="258" t="s">
        <v>73</v>
      </c>
      <c r="AY206" s="259" t="s">
        <v>160</v>
      </c>
    </row>
    <row r="207" spans="2:65" s="265" customFormat="1">
      <c r="B207" s="264"/>
      <c r="D207" s="254" t="s">
        <v>171</v>
      </c>
      <c r="E207" s="266" t="s">
        <v>5</v>
      </c>
      <c r="F207" s="267" t="s">
        <v>1090</v>
      </c>
      <c r="H207" s="268">
        <v>2.5129999999999999</v>
      </c>
      <c r="I207" s="10"/>
      <c r="L207" s="264"/>
      <c r="M207" s="269"/>
      <c r="N207" s="270"/>
      <c r="O207" s="270"/>
      <c r="P207" s="270"/>
      <c r="Q207" s="270"/>
      <c r="R207" s="270"/>
      <c r="S207" s="270"/>
      <c r="T207" s="271"/>
      <c r="AT207" s="266" t="s">
        <v>171</v>
      </c>
      <c r="AU207" s="266" t="s">
        <v>81</v>
      </c>
      <c r="AV207" s="265" t="s">
        <v>81</v>
      </c>
      <c r="AW207" s="265" t="s">
        <v>36</v>
      </c>
      <c r="AX207" s="265" t="s">
        <v>77</v>
      </c>
      <c r="AY207" s="266" t="s">
        <v>160</v>
      </c>
    </row>
    <row r="208" spans="2:65" s="118" customFormat="1" ht="16.5" customHeight="1">
      <c r="B208" s="113"/>
      <c r="C208" s="243" t="s">
        <v>361</v>
      </c>
      <c r="D208" s="243" t="s">
        <v>162</v>
      </c>
      <c r="E208" s="244" t="s">
        <v>1091</v>
      </c>
      <c r="F208" s="245" t="s">
        <v>1092</v>
      </c>
      <c r="G208" s="246" t="s">
        <v>280</v>
      </c>
      <c r="H208" s="247">
        <v>3.5999999999999997E-2</v>
      </c>
      <c r="I208" s="8"/>
      <c r="J208" s="248">
        <f>ROUND(I208*H208,2)</f>
        <v>0</v>
      </c>
      <c r="K208" s="245" t="s">
        <v>188</v>
      </c>
      <c r="L208" s="113"/>
      <c r="M208" s="249" t="s">
        <v>5</v>
      </c>
      <c r="N208" s="250" t="s">
        <v>44</v>
      </c>
      <c r="O208" s="114"/>
      <c r="P208" s="251">
        <f>O208*H208</f>
        <v>0</v>
      </c>
      <c r="Q208" s="251">
        <v>1.0040899999999999</v>
      </c>
      <c r="R208" s="251">
        <f>Q208*H208</f>
        <v>3.6147239999999997E-2</v>
      </c>
      <c r="S208" s="251">
        <v>0</v>
      </c>
      <c r="T208" s="252">
        <f>S208*H208</f>
        <v>0</v>
      </c>
      <c r="AR208" s="97" t="s">
        <v>167</v>
      </c>
      <c r="AT208" s="97" t="s">
        <v>162</v>
      </c>
      <c r="AU208" s="97" t="s">
        <v>81</v>
      </c>
      <c r="AY208" s="97" t="s">
        <v>160</v>
      </c>
      <c r="BE208" s="253">
        <f>IF(N208="základní",J208,0)</f>
        <v>0</v>
      </c>
      <c r="BF208" s="253">
        <f>IF(N208="snížená",J208,0)</f>
        <v>0</v>
      </c>
      <c r="BG208" s="253">
        <f>IF(N208="zákl. přenesená",J208,0)</f>
        <v>0</v>
      </c>
      <c r="BH208" s="253">
        <f>IF(N208="sníž. přenesená",J208,0)</f>
        <v>0</v>
      </c>
      <c r="BI208" s="253">
        <f>IF(N208="nulová",J208,0)</f>
        <v>0</v>
      </c>
      <c r="BJ208" s="97" t="s">
        <v>77</v>
      </c>
      <c r="BK208" s="253">
        <f>ROUND(I208*H208,2)</f>
        <v>0</v>
      </c>
      <c r="BL208" s="97" t="s">
        <v>167</v>
      </c>
      <c r="BM208" s="97" t="s">
        <v>1093</v>
      </c>
    </row>
    <row r="209" spans="2:65" s="118" customFormat="1" ht="40.5">
      <c r="B209" s="113"/>
      <c r="D209" s="254" t="s">
        <v>169</v>
      </c>
      <c r="F209" s="255" t="s">
        <v>1094</v>
      </c>
      <c r="I209" s="6"/>
      <c r="L209" s="113"/>
      <c r="M209" s="256"/>
      <c r="N209" s="114"/>
      <c r="O209" s="114"/>
      <c r="P209" s="114"/>
      <c r="Q209" s="114"/>
      <c r="R209" s="114"/>
      <c r="S209" s="114"/>
      <c r="T209" s="144"/>
      <c r="AT209" s="97" t="s">
        <v>169</v>
      </c>
      <c r="AU209" s="97" t="s">
        <v>81</v>
      </c>
    </row>
    <row r="210" spans="2:65" s="258" customFormat="1">
      <c r="B210" s="257"/>
      <c r="D210" s="254" t="s">
        <v>171</v>
      </c>
      <c r="E210" s="259" t="s">
        <v>5</v>
      </c>
      <c r="F210" s="260" t="s">
        <v>1016</v>
      </c>
      <c r="H210" s="259" t="s">
        <v>5</v>
      </c>
      <c r="I210" s="9"/>
      <c r="L210" s="257"/>
      <c r="M210" s="261"/>
      <c r="N210" s="262"/>
      <c r="O210" s="262"/>
      <c r="P210" s="262"/>
      <c r="Q210" s="262"/>
      <c r="R210" s="262"/>
      <c r="S210" s="262"/>
      <c r="T210" s="263"/>
      <c r="AT210" s="259" t="s">
        <v>171</v>
      </c>
      <c r="AU210" s="259" t="s">
        <v>81</v>
      </c>
      <c r="AV210" s="258" t="s">
        <v>77</v>
      </c>
      <c r="AW210" s="258" t="s">
        <v>36</v>
      </c>
      <c r="AX210" s="258" t="s">
        <v>73</v>
      </c>
      <c r="AY210" s="259" t="s">
        <v>160</v>
      </c>
    </row>
    <row r="211" spans="2:65" s="265" customFormat="1">
      <c r="B211" s="264"/>
      <c r="D211" s="254" t="s">
        <v>171</v>
      </c>
      <c r="E211" s="266" t="s">
        <v>5</v>
      </c>
      <c r="F211" s="267" t="s">
        <v>1095</v>
      </c>
      <c r="H211" s="268">
        <v>1.9E-2</v>
      </c>
      <c r="I211" s="10"/>
      <c r="L211" s="264"/>
      <c r="M211" s="269"/>
      <c r="N211" s="270"/>
      <c r="O211" s="270"/>
      <c r="P211" s="270"/>
      <c r="Q211" s="270"/>
      <c r="R211" s="270"/>
      <c r="S211" s="270"/>
      <c r="T211" s="271"/>
      <c r="AT211" s="266" t="s">
        <v>171</v>
      </c>
      <c r="AU211" s="266" t="s">
        <v>81</v>
      </c>
      <c r="AV211" s="265" t="s">
        <v>81</v>
      </c>
      <c r="AW211" s="265" t="s">
        <v>36</v>
      </c>
      <c r="AX211" s="265" t="s">
        <v>73</v>
      </c>
      <c r="AY211" s="266" t="s">
        <v>160</v>
      </c>
    </row>
    <row r="212" spans="2:65" s="265" customFormat="1">
      <c r="B212" s="264"/>
      <c r="D212" s="254" t="s">
        <v>171</v>
      </c>
      <c r="E212" s="266" t="s">
        <v>5</v>
      </c>
      <c r="F212" s="267" t="s">
        <v>1096</v>
      </c>
      <c r="H212" s="268">
        <v>1.7000000000000001E-2</v>
      </c>
      <c r="I212" s="10"/>
      <c r="L212" s="264"/>
      <c r="M212" s="269"/>
      <c r="N212" s="270"/>
      <c r="O212" s="270"/>
      <c r="P212" s="270"/>
      <c r="Q212" s="270"/>
      <c r="R212" s="270"/>
      <c r="S212" s="270"/>
      <c r="T212" s="271"/>
      <c r="AT212" s="266" t="s">
        <v>171</v>
      </c>
      <c r="AU212" s="266" t="s">
        <v>81</v>
      </c>
      <c r="AV212" s="265" t="s">
        <v>81</v>
      </c>
      <c r="AW212" s="265" t="s">
        <v>36</v>
      </c>
      <c r="AX212" s="265" t="s">
        <v>73</v>
      </c>
      <c r="AY212" s="266" t="s">
        <v>160</v>
      </c>
    </row>
    <row r="213" spans="2:65" s="273" customFormat="1">
      <c r="B213" s="272"/>
      <c r="D213" s="254" t="s">
        <v>171</v>
      </c>
      <c r="E213" s="274" t="s">
        <v>5</v>
      </c>
      <c r="F213" s="275" t="s">
        <v>176</v>
      </c>
      <c r="H213" s="276">
        <v>3.5999999999999997E-2</v>
      </c>
      <c r="I213" s="11"/>
      <c r="L213" s="272"/>
      <c r="M213" s="277"/>
      <c r="N213" s="278"/>
      <c r="O213" s="278"/>
      <c r="P213" s="278"/>
      <c r="Q213" s="278"/>
      <c r="R213" s="278"/>
      <c r="S213" s="278"/>
      <c r="T213" s="279"/>
      <c r="AT213" s="274" t="s">
        <v>171</v>
      </c>
      <c r="AU213" s="274" t="s">
        <v>81</v>
      </c>
      <c r="AV213" s="273" t="s">
        <v>167</v>
      </c>
      <c r="AW213" s="273" t="s">
        <v>36</v>
      </c>
      <c r="AX213" s="273" t="s">
        <v>77</v>
      </c>
      <c r="AY213" s="274" t="s">
        <v>160</v>
      </c>
    </row>
    <row r="214" spans="2:65" s="118" customFormat="1" ht="25.5" customHeight="1">
      <c r="B214" s="113"/>
      <c r="C214" s="243" t="s">
        <v>365</v>
      </c>
      <c r="D214" s="243" t="s">
        <v>162</v>
      </c>
      <c r="E214" s="244" t="s">
        <v>516</v>
      </c>
      <c r="F214" s="245" t="s">
        <v>753</v>
      </c>
      <c r="G214" s="246" t="s">
        <v>353</v>
      </c>
      <c r="H214" s="247">
        <v>1</v>
      </c>
      <c r="I214" s="8"/>
      <c r="J214" s="248">
        <f>ROUND(I214*H214,2)</f>
        <v>0</v>
      </c>
      <c r="K214" s="245" t="s">
        <v>5</v>
      </c>
      <c r="L214" s="113"/>
      <c r="M214" s="249" t="s">
        <v>5</v>
      </c>
      <c r="N214" s="250" t="s">
        <v>44</v>
      </c>
      <c r="O214" s="114"/>
      <c r="P214" s="251">
        <f>O214*H214</f>
        <v>0</v>
      </c>
      <c r="Q214" s="251">
        <v>0.217338</v>
      </c>
      <c r="R214" s="251">
        <f>Q214*H214</f>
        <v>0.217338</v>
      </c>
      <c r="S214" s="251">
        <v>0</v>
      </c>
      <c r="T214" s="252">
        <f>S214*H214</f>
        <v>0</v>
      </c>
      <c r="AR214" s="97" t="s">
        <v>167</v>
      </c>
      <c r="AT214" s="97" t="s">
        <v>162</v>
      </c>
      <c r="AU214" s="97" t="s">
        <v>81</v>
      </c>
      <c r="AY214" s="97" t="s">
        <v>160</v>
      </c>
      <c r="BE214" s="253">
        <f>IF(N214="základní",J214,0)</f>
        <v>0</v>
      </c>
      <c r="BF214" s="253">
        <f>IF(N214="snížená",J214,0)</f>
        <v>0</v>
      </c>
      <c r="BG214" s="253">
        <f>IF(N214="zákl. přenesená",J214,0)</f>
        <v>0</v>
      </c>
      <c r="BH214" s="253">
        <f>IF(N214="sníž. přenesená",J214,0)</f>
        <v>0</v>
      </c>
      <c r="BI214" s="253">
        <f>IF(N214="nulová",J214,0)</f>
        <v>0</v>
      </c>
      <c r="BJ214" s="97" t="s">
        <v>77</v>
      </c>
      <c r="BK214" s="253">
        <f>ROUND(I214*H214,2)</f>
        <v>0</v>
      </c>
      <c r="BL214" s="97" t="s">
        <v>167</v>
      </c>
      <c r="BM214" s="97" t="s">
        <v>1097</v>
      </c>
    </row>
    <row r="215" spans="2:65" s="258" customFormat="1">
      <c r="B215" s="257"/>
      <c r="D215" s="254" t="s">
        <v>171</v>
      </c>
      <c r="E215" s="259" t="s">
        <v>5</v>
      </c>
      <c r="F215" s="260" t="s">
        <v>1016</v>
      </c>
      <c r="H215" s="259" t="s">
        <v>5</v>
      </c>
      <c r="I215" s="9"/>
      <c r="L215" s="257"/>
      <c r="M215" s="261"/>
      <c r="N215" s="262"/>
      <c r="O215" s="262"/>
      <c r="P215" s="262"/>
      <c r="Q215" s="262"/>
      <c r="R215" s="262"/>
      <c r="S215" s="262"/>
      <c r="T215" s="263"/>
      <c r="AT215" s="259" t="s">
        <v>171</v>
      </c>
      <c r="AU215" s="259" t="s">
        <v>81</v>
      </c>
      <c r="AV215" s="258" t="s">
        <v>77</v>
      </c>
      <c r="AW215" s="258" t="s">
        <v>36</v>
      </c>
      <c r="AX215" s="258" t="s">
        <v>73</v>
      </c>
      <c r="AY215" s="259" t="s">
        <v>160</v>
      </c>
    </row>
    <row r="216" spans="2:65" s="265" customFormat="1">
      <c r="B216" s="264"/>
      <c r="D216" s="254" t="s">
        <v>171</v>
      </c>
      <c r="E216" s="266" t="s">
        <v>5</v>
      </c>
      <c r="F216" s="267" t="s">
        <v>77</v>
      </c>
      <c r="H216" s="268">
        <v>1</v>
      </c>
      <c r="I216" s="10"/>
      <c r="L216" s="264"/>
      <c r="M216" s="269"/>
      <c r="N216" s="270"/>
      <c r="O216" s="270"/>
      <c r="P216" s="270"/>
      <c r="Q216" s="270"/>
      <c r="R216" s="270"/>
      <c r="S216" s="270"/>
      <c r="T216" s="271"/>
      <c r="AT216" s="266" t="s">
        <v>171</v>
      </c>
      <c r="AU216" s="266" t="s">
        <v>81</v>
      </c>
      <c r="AV216" s="265" t="s">
        <v>81</v>
      </c>
      <c r="AW216" s="265" t="s">
        <v>36</v>
      </c>
      <c r="AX216" s="265" t="s">
        <v>77</v>
      </c>
      <c r="AY216" s="266" t="s">
        <v>160</v>
      </c>
    </row>
    <row r="217" spans="2:65" s="118" customFormat="1" ht="25.5" customHeight="1">
      <c r="B217" s="113"/>
      <c r="C217" s="280" t="s">
        <v>374</v>
      </c>
      <c r="D217" s="280" t="s">
        <v>277</v>
      </c>
      <c r="E217" s="281" t="s">
        <v>520</v>
      </c>
      <c r="F217" s="304" t="s">
        <v>521</v>
      </c>
      <c r="G217" s="283" t="s">
        <v>353</v>
      </c>
      <c r="H217" s="284">
        <v>1</v>
      </c>
      <c r="I217" s="12"/>
      <c r="J217" s="285">
        <f>ROUND(I217*H217,2)</f>
        <v>0</v>
      </c>
      <c r="K217" s="282" t="s">
        <v>5</v>
      </c>
      <c r="L217" s="286"/>
      <c r="M217" s="287" t="s">
        <v>5</v>
      </c>
      <c r="N217" s="288" t="s">
        <v>44</v>
      </c>
      <c r="O217" s="114"/>
      <c r="P217" s="251">
        <f>O217*H217</f>
        <v>0</v>
      </c>
      <c r="Q217" s="251">
        <v>8.1000000000000003E-2</v>
      </c>
      <c r="R217" s="251">
        <f>Q217*H217</f>
        <v>8.1000000000000003E-2</v>
      </c>
      <c r="S217" s="251">
        <v>0</v>
      </c>
      <c r="T217" s="252">
        <f>S217*H217</f>
        <v>0</v>
      </c>
      <c r="AR217" s="97" t="s">
        <v>213</v>
      </c>
      <c r="AT217" s="97" t="s">
        <v>277</v>
      </c>
      <c r="AU217" s="97" t="s">
        <v>81</v>
      </c>
      <c r="AY217" s="97" t="s">
        <v>160</v>
      </c>
      <c r="BE217" s="253">
        <f>IF(N217="základní",J217,0)</f>
        <v>0</v>
      </c>
      <c r="BF217" s="253">
        <f>IF(N217="snížená",J217,0)</f>
        <v>0</v>
      </c>
      <c r="BG217" s="253">
        <f>IF(N217="zákl. přenesená",J217,0)</f>
        <v>0</v>
      </c>
      <c r="BH217" s="253">
        <f>IF(N217="sníž. přenesená",J217,0)</f>
        <v>0</v>
      </c>
      <c r="BI217" s="253">
        <f>IF(N217="nulová",J217,0)</f>
        <v>0</v>
      </c>
      <c r="BJ217" s="97" t="s">
        <v>77</v>
      </c>
      <c r="BK217" s="253">
        <f>ROUND(I217*H217,2)</f>
        <v>0</v>
      </c>
      <c r="BL217" s="97" t="s">
        <v>167</v>
      </c>
      <c r="BM217" s="97" t="s">
        <v>1098</v>
      </c>
    </row>
    <row r="218" spans="2:65" s="231" customFormat="1" ht="29.85" customHeight="1">
      <c r="B218" s="230"/>
      <c r="D218" s="232" t="s">
        <v>72</v>
      </c>
      <c r="E218" s="241" t="s">
        <v>218</v>
      </c>
      <c r="F218" s="241" t="s">
        <v>527</v>
      </c>
      <c r="I218" s="7"/>
      <c r="J218" s="242">
        <f>BK218</f>
        <v>0</v>
      </c>
      <c r="L218" s="230"/>
      <c r="M218" s="235"/>
      <c r="N218" s="236"/>
      <c r="O218" s="236"/>
      <c r="P218" s="237">
        <f>SUM(P219:P238)</f>
        <v>0</v>
      </c>
      <c r="Q218" s="236"/>
      <c r="R218" s="237">
        <f>SUM(R219:R238)</f>
        <v>8.6692000000000002E-3</v>
      </c>
      <c r="S218" s="236"/>
      <c r="T218" s="238">
        <f>SUM(T219:T238)</f>
        <v>0</v>
      </c>
      <c r="AR218" s="232" t="s">
        <v>77</v>
      </c>
      <c r="AT218" s="239" t="s">
        <v>72</v>
      </c>
      <c r="AU218" s="239" t="s">
        <v>77</v>
      </c>
      <c r="AY218" s="232" t="s">
        <v>160</v>
      </c>
      <c r="BK218" s="240">
        <f>SUM(BK219:BK238)</f>
        <v>0</v>
      </c>
    </row>
    <row r="219" spans="2:65" s="118" customFormat="1" ht="25.5" customHeight="1">
      <c r="B219" s="113"/>
      <c r="C219" s="243" t="s">
        <v>380</v>
      </c>
      <c r="D219" s="243" t="s">
        <v>162</v>
      </c>
      <c r="E219" s="244" t="s">
        <v>534</v>
      </c>
      <c r="F219" s="245" t="s">
        <v>535</v>
      </c>
      <c r="G219" s="246" t="s">
        <v>187</v>
      </c>
      <c r="H219" s="247">
        <v>8.8000000000000007</v>
      </c>
      <c r="I219" s="8"/>
      <c r="J219" s="248">
        <f>ROUND(I219*H219,2)</f>
        <v>0</v>
      </c>
      <c r="K219" s="245" t="s">
        <v>188</v>
      </c>
      <c r="L219" s="113"/>
      <c r="M219" s="249" t="s">
        <v>5</v>
      </c>
      <c r="N219" s="250" t="s">
        <v>44</v>
      </c>
      <c r="O219" s="114"/>
      <c r="P219" s="251">
        <f>O219*H219</f>
        <v>0</v>
      </c>
      <c r="Q219" s="251">
        <v>1.0000000000000001E-5</v>
      </c>
      <c r="R219" s="251">
        <f>Q219*H219</f>
        <v>8.8000000000000011E-5</v>
      </c>
      <c r="S219" s="251">
        <v>0</v>
      </c>
      <c r="T219" s="252">
        <f>S219*H219</f>
        <v>0</v>
      </c>
      <c r="AR219" s="97" t="s">
        <v>167</v>
      </c>
      <c r="AT219" s="97" t="s">
        <v>162</v>
      </c>
      <c r="AU219" s="97" t="s">
        <v>81</v>
      </c>
      <c r="AY219" s="97" t="s">
        <v>160</v>
      </c>
      <c r="BE219" s="253">
        <f>IF(N219="základní",J219,0)</f>
        <v>0</v>
      </c>
      <c r="BF219" s="253">
        <f>IF(N219="snížená",J219,0)</f>
        <v>0</v>
      </c>
      <c r="BG219" s="253">
        <f>IF(N219="zákl. přenesená",J219,0)</f>
        <v>0</v>
      </c>
      <c r="BH219" s="253">
        <f>IF(N219="sníž. přenesená",J219,0)</f>
        <v>0</v>
      </c>
      <c r="BI219" s="253">
        <f>IF(N219="nulová",J219,0)</f>
        <v>0</v>
      </c>
      <c r="BJ219" s="97" t="s">
        <v>77</v>
      </c>
      <c r="BK219" s="253">
        <f>ROUND(I219*H219,2)</f>
        <v>0</v>
      </c>
      <c r="BL219" s="97" t="s">
        <v>167</v>
      </c>
      <c r="BM219" s="97" t="s">
        <v>1099</v>
      </c>
    </row>
    <row r="220" spans="2:65" s="265" customFormat="1">
      <c r="B220" s="264"/>
      <c r="D220" s="254" t="s">
        <v>171</v>
      </c>
      <c r="E220" s="266" t="s">
        <v>5</v>
      </c>
      <c r="F220" s="267" t="s">
        <v>1100</v>
      </c>
      <c r="H220" s="268">
        <v>8.8000000000000007</v>
      </c>
      <c r="I220" s="10"/>
      <c r="L220" s="264"/>
      <c r="M220" s="269"/>
      <c r="N220" s="270"/>
      <c r="O220" s="270"/>
      <c r="P220" s="270"/>
      <c r="Q220" s="270"/>
      <c r="R220" s="270"/>
      <c r="S220" s="270"/>
      <c r="T220" s="271"/>
      <c r="AT220" s="266" t="s">
        <v>171</v>
      </c>
      <c r="AU220" s="266" t="s">
        <v>81</v>
      </c>
      <c r="AV220" s="265" t="s">
        <v>81</v>
      </c>
      <c r="AW220" s="265" t="s">
        <v>36</v>
      </c>
      <c r="AX220" s="265" t="s">
        <v>77</v>
      </c>
      <c r="AY220" s="266" t="s">
        <v>160</v>
      </c>
    </row>
    <row r="221" spans="2:65" s="118" customFormat="1" ht="38.25" customHeight="1">
      <c r="B221" s="113"/>
      <c r="C221" s="243" t="s">
        <v>386</v>
      </c>
      <c r="D221" s="243" t="s">
        <v>162</v>
      </c>
      <c r="E221" s="244" t="s">
        <v>540</v>
      </c>
      <c r="F221" s="245" t="s">
        <v>541</v>
      </c>
      <c r="G221" s="246" t="s">
        <v>187</v>
      </c>
      <c r="H221" s="247">
        <v>8.8000000000000007</v>
      </c>
      <c r="I221" s="8"/>
      <c r="J221" s="248">
        <f>ROUND(I221*H221,2)</f>
        <v>0</v>
      </c>
      <c r="K221" s="245" t="s">
        <v>188</v>
      </c>
      <c r="L221" s="113"/>
      <c r="M221" s="249" t="s">
        <v>5</v>
      </c>
      <c r="N221" s="250" t="s">
        <v>44</v>
      </c>
      <c r="O221" s="114"/>
      <c r="P221" s="251">
        <f>O221*H221</f>
        <v>0</v>
      </c>
      <c r="Q221" s="251">
        <v>3.4000000000000002E-4</v>
      </c>
      <c r="R221" s="251">
        <f>Q221*H221</f>
        <v>2.9920000000000003E-3</v>
      </c>
      <c r="S221" s="251">
        <v>0</v>
      </c>
      <c r="T221" s="252">
        <f>S221*H221</f>
        <v>0</v>
      </c>
      <c r="AR221" s="97" t="s">
        <v>167</v>
      </c>
      <c r="AT221" s="97" t="s">
        <v>162</v>
      </c>
      <c r="AU221" s="97" t="s">
        <v>81</v>
      </c>
      <c r="AY221" s="97" t="s">
        <v>160</v>
      </c>
      <c r="BE221" s="253">
        <f>IF(N221="základní",J221,0)</f>
        <v>0</v>
      </c>
      <c r="BF221" s="253">
        <f>IF(N221="snížená",J221,0)</f>
        <v>0</v>
      </c>
      <c r="BG221" s="253">
        <f>IF(N221="zákl. přenesená",J221,0)</f>
        <v>0</v>
      </c>
      <c r="BH221" s="253">
        <f>IF(N221="sníž. přenesená",J221,0)</f>
        <v>0</v>
      </c>
      <c r="BI221" s="253">
        <f>IF(N221="nulová",J221,0)</f>
        <v>0</v>
      </c>
      <c r="BJ221" s="97" t="s">
        <v>77</v>
      </c>
      <c r="BK221" s="253">
        <f>ROUND(I221*H221,2)</f>
        <v>0</v>
      </c>
      <c r="BL221" s="97" t="s">
        <v>167</v>
      </c>
      <c r="BM221" s="97" t="s">
        <v>1101</v>
      </c>
    </row>
    <row r="222" spans="2:65" s="265" customFormat="1">
      <c r="B222" s="264"/>
      <c r="D222" s="254" t="s">
        <v>171</v>
      </c>
      <c r="E222" s="266" t="s">
        <v>5</v>
      </c>
      <c r="F222" s="267" t="s">
        <v>1100</v>
      </c>
      <c r="H222" s="268">
        <v>8.8000000000000007</v>
      </c>
      <c r="I222" s="10"/>
      <c r="L222" s="264"/>
      <c r="M222" s="269"/>
      <c r="N222" s="270"/>
      <c r="O222" s="270"/>
      <c r="P222" s="270"/>
      <c r="Q222" s="270"/>
      <c r="R222" s="270"/>
      <c r="S222" s="270"/>
      <c r="T222" s="271"/>
      <c r="AT222" s="266" t="s">
        <v>171</v>
      </c>
      <c r="AU222" s="266" t="s">
        <v>81</v>
      </c>
      <c r="AV222" s="265" t="s">
        <v>81</v>
      </c>
      <c r="AW222" s="265" t="s">
        <v>36</v>
      </c>
      <c r="AX222" s="265" t="s">
        <v>77</v>
      </c>
      <c r="AY222" s="266" t="s">
        <v>160</v>
      </c>
    </row>
    <row r="223" spans="2:65" s="118" customFormat="1" ht="25.5" customHeight="1">
      <c r="B223" s="113"/>
      <c r="C223" s="243" t="s">
        <v>392</v>
      </c>
      <c r="D223" s="243" t="s">
        <v>162</v>
      </c>
      <c r="E223" s="244" t="s">
        <v>544</v>
      </c>
      <c r="F223" s="245" t="s">
        <v>545</v>
      </c>
      <c r="G223" s="246" t="s">
        <v>187</v>
      </c>
      <c r="H223" s="247">
        <v>8.8000000000000007</v>
      </c>
      <c r="I223" s="8"/>
      <c r="J223" s="248">
        <f>ROUND(I223*H223,2)</f>
        <v>0</v>
      </c>
      <c r="K223" s="245" t="s">
        <v>5</v>
      </c>
      <c r="L223" s="113"/>
      <c r="M223" s="249" t="s">
        <v>5</v>
      </c>
      <c r="N223" s="250" t="s">
        <v>44</v>
      </c>
      <c r="O223" s="114"/>
      <c r="P223" s="251">
        <f>O223*H223</f>
        <v>0</v>
      </c>
      <c r="Q223" s="251">
        <v>0</v>
      </c>
      <c r="R223" s="251">
        <f>Q223*H223</f>
        <v>0</v>
      </c>
      <c r="S223" s="251">
        <v>0</v>
      </c>
      <c r="T223" s="252">
        <f>S223*H223</f>
        <v>0</v>
      </c>
      <c r="AR223" s="97" t="s">
        <v>167</v>
      </c>
      <c r="AT223" s="97" t="s">
        <v>162</v>
      </c>
      <c r="AU223" s="97" t="s">
        <v>81</v>
      </c>
      <c r="AY223" s="97" t="s">
        <v>160</v>
      </c>
      <c r="BE223" s="253">
        <f>IF(N223="základní",J223,0)</f>
        <v>0</v>
      </c>
      <c r="BF223" s="253">
        <f>IF(N223="snížená",J223,0)</f>
        <v>0</v>
      </c>
      <c r="BG223" s="253">
        <f>IF(N223="zákl. přenesená",J223,0)</f>
        <v>0</v>
      </c>
      <c r="BH223" s="253">
        <f>IF(N223="sníž. přenesená",J223,0)</f>
        <v>0</v>
      </c>
      <c r="BI223" s="253">
        <f>IF(N223="nulová",J223,0)</f>
        <v>0</v>
      </c>
      <c r="BJ223" s="97" t="s">
        <v>77</v>
      </c>
      <c r="BK223" s="253">
        <f>ROUND(I223*H223,2)</f>
        <v>0</v>
      </c>
      <c r="BL223" s="97" t="s">
        <v>167</v>
      </c>
      <c r="BM223" s="97" t="s">
        <v>1102</v>
      </c>
    </row>
    <row r="224" spans="2:65" s="265" customFormat="1">
      <c r="B224" s="264"/>
      <c r="D224" s="254" t="s">
        <v>171</v>
      </c>
      <c r="E224" s="266" t="s">
        <v>5</v>
      </c>
      <c r="F224" s="267" t="s">
        <v>1100</v>
      </c>
      <c r="H224" s="268">
        <v>8.8000000000000007</v>
      </c>
      <c r="I224" s="10"/>
      <c r="L224" s="264"/>
      <c r="M224" s="269"/>
      <c r="N224" s="270"/>
      <c r="O224" s="270"/>
      <c r="P224" s="270"/>
      <c r="Q224" s="270"/>
      <c r="R224" s="270"/>
      <c r="S224" s="270"/>
      <c r="T224" s="271"/>
      <c r="AT224" s="266" t="s">
        <v>171</v>
      </c>
      <c r="AU224" s="266" t="s">
        <v>81</v>
      </c>
      <c r="AV224" s="265" t="s">
        <v>81</v>
      </c>
      <c r="AW224" s="265" t="s">
        <v>36</v>
      </c>
      <c r="AX224" s="265" t="s">
        <v>77</v>
      </c>
      <c r="AY224" s="266" t="s">
        <v>160</v>
      </c>
    </row>
    <row r="225" spans="2:65" s="118" customFormat="1" ht="16.5" customHeight="1">
      <c r="B225" s="113"/>
      <c r="C225" s="243" t="s">
        <v>397</v>
      </c>
      <c r="D225" s="243" t="s">
        <v>162</v>
      </c>
      <c r="E225" s="244" t="s">
        <v>1103</v>
      </c>
      <c r="F225" s="245" t="s">
        <v>1104</v>
      </c>
      <c r="G225" s="246" t="s">
        <v>187</v>
      </c>
      <c r="H225" s="247">
        <v>3.2559999999999998</v>
      </c>
      <c r="I225" s="8"/>
      <c r="J225" s="248">
        <f>ROUND(I225*H225,2)</f>
        <v>0</v>
      </c>
      <c r="K225" s="245" t="s">
        <v>5</v>
      </c>
      <c r="L225" s="113"/>
      <c r="M225" s="249" t="s">
        <v>5</v>
      </c>
      <c r="N225" s="250" t="s">
        <v>44</v>
      </c>
      <c r="O225" s="114"/>
      <c r="P225" s="251">
        <f>O225*H225</f>
        <v>0</v>
      </c>
      <c r="Q225" s="251">
        <v>0</v>
      </c>
      <c r="R225" s="251">
        <f>Q225*H225</f>
        <v>0</v>
      </c>
      <c r="S225" s="251">
        <v>0</v>
      </c>
      <c r="T225" s="252">
        <f>S225*H225</f>
        <v>0</v>
      </c>
      <c r="AR225" s="97" t="s">
        <v>167</v>
      </c>
      <c r="AT225" s="97" t="s">
        <v>162</v>
      </c>
      <c r="AU225" s="97" t="s">
        <v>81</v>
      </c>
      <c r="AY225" s="97" t="s">
        <v>160</v>
      </c>
      <c r="BE225" s="253">
        <f>IF(N225="základní",J225,0)</f>
        <v>0</v>
      </c>
      <c r="BF225" s="253">
        <f>IF(N225="snížená",J225,0)</f>
        <v>0</v>
      </c>
      <c r="BG225" s="253">
        <f>IF(N225="zákl. přenesená",J225,0)</f>
        <v>0</v>
      </c>
      <c r="BH225" s="253">
        <f>IF(N225="sníž. přenesená",J225,0)</f>
        <v>0</v>
      </c>
      <c r="BI225" s="253">
        <f>IF(N225="nulová",J225,0)</f>
        <v>0</v>
      </c>
      <c r="BJ225" s="97" t="s">
        <v>77</v>
      </c>
      <c r="BK225" s="253">
        <f>ROUND(I225*H225,2)</f>
        <v>0</v>
      </c>
      <c r="BL225" s="97" t="s">
        <v>167</v>
      </c>
      <c r="BM225" s="97" t="s">
        <v>1105</v>
      </c>
    </row>
    <row r="226" spans="2:65" s="258" customFormat="1">
      <c r="B226" s="257"/>
      <c r="D226" s="254" t="s">
        <v>171</v>
      </c>
      <c r="E226" s="259" t="s">
        <v>5</v>
      </c>
      <c r="F226" s="260" t="s">
        <v>1016</v>
      </c>
      <c r="H226" s="259" t="s">
        <v>5</v>
      </c>
      <c r="I226" s="9"/>
      <c r="L226" s="257"/>
      <c r="M226" s="261"/>
      <c r="N226" s="262"/>
      <c r="O226" s="262"/>
      <c r="P226" s="262"/>
      <c r="Q226" s="262"/>
      <c r="R226" s="262"/>
      <c r="S226" s="262"/>
      <c r="T226" s="263"/>
      <c r="AT226" s="259" t="s">
        <v>171</v>
      </c>
      <c r="AU226" s="259" t="s">
        <v>81</v>
      </c>
      <c r="AV226" s="258" t="s">
        <v>77</v>
      </c>
      <c r="AW226" s="258" t="s">
        <v>36</v>
      </c>
      <c r="AX226" s="258" t="s">
        <v>73</v>
      </c>
      <c r="AY226" s="259" t="s">
        <v>160</v>
      </c>
    </row>
    <row r="227" spans="2:65" s="258" customFormat="1">
      <c r="B227" s="257"/>
      <c r="D227" s="254" t="s">
        <v>171</v>
      </c>
      <c r="E227" s="259" t="s">
        <v>5</v>
      </c>
      <c r="F227" s="260" t="s">
        <v>1106</v>
      </c>
      <c r="H227" s="259" t="s">
        <v>5</v>
      </c>
      <c r="I227" s="9"/>
      <c r="L227" s="257"/>
      <c r="M227" s="261"/>
      <c r="N227" s="262"/>
      <c r="O227" s="262"/>
      <c r="P227" s="262"/>
      <c r="Q227" s="262"/>
      <c r="R227" s="262"/>
      <c r="S227" s="262"/>
      <c r="T227" s="263"/>
      <c r="AT227" s="259" t="s">
        <v>171</v>
      </c>
      <c r="AU227" s="259" t="s">
        <v>81</v>
      </c>
      <c r="AV227" s="258" t="s">
        <v>77</v>
      </c>
      <c r="AW227" s="258" t="s">
        <v>36</v>
      </c>
      <c r="AX227" s="258" t="s">
        <v>73</v>
      </c>
      <c r="AY227" s="259" t="s">
        <v>160</v>
      </c>
    </row>
    <row r="228" spans="2:65" s="265" customFormat="1">
      <c r="B228" s="264"/>
      <c r="D228" s="254" t="s">
        <v>171</v>
      </c>
      <c r="E228" s="266" t="s">
        <v>5</v>
      </c>
      <c r="F228" s="267" t="s">
        <v>1107</v>
      </c>
      <c r="H228" s="268">
        <v>2</v>
      </c>
      <c r="I228" s="10"/>
      <c r="L228" s="264"/>
      <c r="M228" s="269"/>
      <c r="N228" s="270"/>
      <c r="O228" s="270"/>
      <c r="P228" s="270"/>
      <c r="Q228" s="270"/>
      <c r="R228" s="270"/>
      <c r="S228" s="270"/>
      <c r="T228" s="271"/>
      <c r="AT228" s="266" t="s">
        <v>171</v>
      </c>
      <c r="AU228" s="266" t="s">
        <v>81</v>
      </c>
      <c r="AV228" s="265" t="s">
        <v>81</v>
      </c>
      <c r="AW228" s="265" t="s">
        <v>36</v>
      </c>
      <c r="AX228" s="265" t="s">
        <v>73</v>
      </c>
      <c r="AY228" s="266" t="s">
        <v>160</v>
      </c>
    </row>
    <row r="229" spans="2:65" s="265" customFormat="1">
      <c r="B229" s="264"/>
      <c r="D229" s="254" t="s">
        <v>171</v>
      </c>
      <c r="E229" s="266" t="s">
        <v>5</v>
      </c>
      <c r="F229" s="267" t="s">
        <v>1108</v>
      </c>
      <c r="H229" s="268">
        <v>0.69099999999999995</v>
      </c>
      <c r="I229" s="10"/>
      <c r="L229" s="264"/>
      <c r="M229" s="269"/>
      <c r="N229" s="270"/>
      <c r="O229" s="270"/>
      <c r="P229" s="270"/>
      <c r="Q229" s="270"/>
      <c r="R229" s="270"/>
      <c r="S229" s="270"/>
      <c r="T229" s="271"/>
      <c r="AT229" s="266" t="s">
        <v>171</v>
      </c>
      <c r="AU229" s="266" t="s">
        <v>81</v>
      </c>
      <c r="AV229" s="265" t="s">
        <v>81</v>
      </c>
      <c r="AW229" s="265" t="s">
        <v>36</v>
      </c>
      <c r="AX229" s="265" t="s">
        <v>73</v>
      </c>
      <c r="AY229" s="266" t="s">
        <v>160</v>
      </c>
    </row>
    <row r="230" spans="2:65" s="258" customFormat="1">
      <c r="B230" s="257"/>
      <c r="D230" s="254" t="s">
        <v>171</v>
      </c>
      <c r="E230" s="259" t="s">
        <v>5</v>
      </c>
      <c r="F230" s="260" t="s">
        <v>1109</v>
      </c>
      <c r="H230" s="259" t="s">
        <v>5</v>
      </c>
      <c r="I230" s="9"/>
      <c r="L230" s="257"/>
      <c r="M230" s="261"/>
      <c r="N230" s="262"/>
      <c r="O230" s="262"/>
      <c r="P230" s="262"/>
      <c r="Q230" s="262"/>
      <c r="R230" s="262"/>
      <c r="S230" s="262"/>
      <c r="T230" s="263"/>
      <c r="AT230" s="259" t="s">
        <v>171</v>
      </c>
      <c r="AU230" s="259" t="s">
        <v>81</v>
      </c>
      <c r="AV230" s="258" t="s">
        <v>77</v>
      </c>
      <c r="AW230" s="258" t="s">
        <v>36</v>
      </c>
      <c r="AX230" s="258" t="s">
        <v>73</v>
      </c>
      <c r="AY230" s="259" t="s">
        <v>160</v>
      </c>
    </row>
    <row r="231" spans="2:65" s="265" customFormat="1">
      <c r="B231" s="264"/>
      <c r="D231" s="254" t="s">
        <v>171</v>
      </c>
      <c r="E231" s="266" t="s">
        <v>5</v>
      </c>
      <c r="F231" s="267" t="s">
        <v>1110</v>
      </c>
      <c r="H231" s="268">
        <v>0.56499999999999995</v>
      </c>
      <c r="I231" s="10"/>
      <c r="L231" s="264"/>
      <c r="M231" s="269"/>
      <c r="N231" s="270"/>
      <c r="O231" s="270"/>
      <c r="P231" s="270"/>
      <c r="Q231" s="270"/>
      <c r="R231" s="270"/>
      <c r="S231" s="270"/>
      <c r="T231" s="271"/>
      <c r="AT231" s="266" t="s">
        <v>171</v>
      </c>
      <c r="AU231" s="266" t="s">
        <v>81</v>
      </c>
      <c r="AV231" s="265" t="s">
        <v>81</v>
      </c>
      <c r="AW231" s="265" t="s">
        <v>36</v>
      </c>
      <c r="AX231" s="265" t="s">
        <v>73</v>
      </c>
      <c r="AY231" s="266" t="s">
        <v>160</v>
      </c>
    </row>
    <row r="232" spans="2:65" s="273" customFormat="1">
      <c r="B232" s="272"/>
      <c r="D232" s="254" t="s">
        <v>171</v>
      </c>
      <c r="E232" s="274" t="s">
        <v>5</v>
      </c>
      <c r="F232" s="275" t="s">
        <v>176</v>
      </c>
      <c r="H232" s="276">
        <v>3.2559999999999998</v>
      </c>
      <c r="I232" s="11"/>
      <c r="L232" s="272"/>
      <c r="M232" s="277"/>
      <c r="N232" s="278"/>
      <c r="O232" s="278"/>
      <c r="P232" s="278"/>
      <c r="Q232" s="278"/>
      <c r="R232" s="278"/>
      <c r="S232" s="278"/>
      <c r="T232" s="279"/>
      <c r="AT232" s="274" t="s">
        <v>171</v>
      </c>
      <c r="AU232" s="274" t="s">
        <v>81</v>
      </c>
      <c r="AV232" s="273" t="s">
        <v>167</v>
      </c>
      <c r="AW232" s="273" t="s">
        <v>36</v>
      </c>
      <c r="AX232" s="273" t="s">
        <v>77</v>
      </c>
      <c r="AY232" s="274" t="s">
        <v>160</v>
      </c>
    </row>
    <row r="233" spans="2:65" s="118" customFormat="1" ht="16.5" customHeight="1">
      <c r="B233" s="113"/>
      <c r="C233" s="243" t="s">
        <v>401</v>
      </c>
      <c r="D233" s="243" t="s">
        <v>162</v>
      </c>
      <c r="E233" s="244" t="s">
        <v>1111</v>
      </c>
      <c r="F233" s="245" t="s">
        <v>1112</v>
      </c>
      <c r="G233" s="246" t="s">
        <v>165</v>
      </c>
      <c r="H233" s="247">
        <v>0.628</v>
      </c>
      <c r="I233" s="8"/>
      <c r="J233" s="248">
        <f>ROUND(I233*H233,2)</f>
        <v>0</v>
      </c>
      <c r="K233" s="245" t="s">
        <v>188</v>
      </c>
      <c r="L233" s="113"/>
      <c r="M233" s="249" t="s">
        <v>5</v>
      </c>
      <c r="N233" s="250" t="s">
        <v>44</v>
      </c>
      <c r="O233" s="114"/>
      <c r="P233" s="251">
        <f>O233*H233</f>
        <v>0</v>
      </c>
      <c r="Q233" s="251">
        <v>8.8999999999999999E-3</v>
      </c>
      <c r="R233" s="251">
        <f>Q233*H233</f>
        <v>5.5891999999999999E-3</v>
      </c>
      <c r="S233" s="251">
        <v>0</v>
      </c>
      <c r="T233" s="252">
        <f>S233*H233</f>
        <v>0</v>
      </c>
      <c r="AR233" s="97" t="s">
        <v>167</v>
      </c>
      <c r="AT233" s="97" t="s">
        <v>162</v>
      </c>
      <c r="AU233" s="97" t="s">
        <v>81</v>
      </c>
      <c r="AY233" s="97" t="s">
        <v>160</v>
      </c>
      <c r="BE233" s="253">
        <f>IF(N233="základní",J233,0)</f>
        <v>0</v>
      </c>
      <c r="BF233" s="253">
        <f>IF(N233="snížená",J233,0)</f>
        <v>0</v>
      </c>
      <c r="BG233" s="253">
        <f>IF(N233="zákl. přenesená",J233,0)</f>
        <v>0</v>
      </c>
      <c r="BH233" s="253">
        <f>IF(N233="sníž. přenesená",J233,0)</f>
        <v>0</v>
      </c>
      <c r="BI233" s="253">
        <f>IF(N233="nulová",J233,0)</f>
        <v>0</v>
      </c>
      <c r="BJ233" s="97" t="s">
        <v>77</v>
      </c>
      <c r="BK233" s="253">
        <f>ROUND(I233*H233,2)</f>
        <v>0</v>
      </c>
      <c r="BL233" s="97" t="s">
        <v>167</v>
      </c>
      <c r="BM233" s="97" t="s">
        <v>1113</v>
      </c>
    </row>
    <row r="234" spans="2:65" s="258" customFormat="1">
      <c r="B234" s="257"/>
      <c r="D234" s="254" t="s">
        <v>171</v>
      </c>
      <c r="E234" s="259" t="s">
        <v>5</v>
      </c>
      <c r="F234" s="260" t="s">
        <v>1016</v>
      </c>
      <c r="H234" s="259" t="s">
        <v>5</v>
      </c>
      <c r="I234" s="9"/>
      <c r="L234" s="257"/>
      <c r="M234" s="261"/>
      <c r="N234" s="262"/>
      <c r="O234" s="262"/>
      <c r="P234" s="262"/>
      <c r="Q234" s="262"/>
      <c r="R234" s="262"/>
      <c r="S234" s="262"/>
      <c r="T234" s="263"/>
      <c r="AT234" s="259" t="s">
        <v>171</v>
      </c>
      <c r="AU234" s="259" t="s">
        <v>81</v>
      </c>
      <c r="AV234" s="258" t="s">
        <v>77</v>
      </c>
      <c r="AW234" s="258" t="s">
        <v>36</v>
      </c>
      <c r="AX234" s="258" t="s">
        <v>73</v>
      </c>
      <c r="AY234" s="259" t="s">
        <v>160</v>
      </c>
    </row>
    <row r="235" spans="2:65" s="258" customFormat="1">
      <c r="B235" s="257"/>
      <c r="D235" s="254" t="s">
        <v>171</v>
      </c>
      <c r="E235" s="259" t="s">
        <v>5</v>
      </c>
      <c r="F235" s="260" t="s">
        <v>1114</v>
      </c>
      <c r="H235" s="259" t="s">
        <v>5</v>
      </c>
      <c r="I235" s="9"/>
      <c r="L235" s="257"/>
      <c r="M235" s="261"/>
      <c r="N235" s="262"/>
      <c r="O235" s="262"/>
      <c r="P235" s="262"/>
      <c r="Q235" s="262"/>
      <c r="R235" s="262"/>
      <c r="S235" s="262"/>
      <c r="T235" s="263"/>
      <c r="AT235" s="259" t="s">
        <v>171</v>
      </c>
      <c r="AU235" s="259" t="s">
        <v>81</v>
      </c>
      <c r="AV235" s="258" t="s">
        <v>77</v>
      </c>
      <c r="AW235" s="258" t="s">
        <v>36</v>
      </c>
      <c r="AX235" s="258" t="s">
        <v>73</v>
      </c>
      <c r="AY235" s="259" t="s">
        <v>160</v>
      </c>
    </row>
    <row r="236" spans="2:65" s="265" customFormat="1">
      <c r="B236" s="264"/>
      <c r="D236" s="254" t="s">
        <v>171</v>
      </c>
      <c r="E236" s="266" t="s">
        <v>5</v>
      </c>
      <c r="F236" s="267" t="s">
        <v>1115</v>
      </c>
      <c r="H236" s="268">
        <v>0.628</v>
      </c>
      <c r="I236" s="10"/>
      <c r="L236" s="264"/>
      <c r="M236" s="269"/>
      <c r="N236" s="270"/>
      <c r="O236" s="270"/>
      <c r="P236" s="270"/>
      <c r="Q236" s="270"/>
      <c r="R236" s="270"/>
      <c r="S236" s="270"/>
      <c r="T236" s="271"/>
      <c r="AT236" s="266" t="s">
        <v>171</v>
      </c>
      <c r="AU236" s="266" t="s">
        <v>81</v>
      </c>
      <c r="AV236" s="265" t="s">
        <v>81</v>
      </c>
      <c r="AW236" s="265" t="s">
        <v>36</v>
      </c>
      <c r="AX236" s="265" t="s">
        <v>77</v>
      </c>
      <c r="AY236" s="266" t="s">
        <v>160</v>
      </c>
    </row>
    <row r="237" spans="2:65" s="118" customFormat="1" ht="25.5" customHeight="1">
      <c r="B237" s="113"/>
      <c r="C237" s="243" t="s">
        <v>405</v>
      </c>
      <c r="D237" s="243" t="s">
        <v>162</v>
      </c>
      <c r="E237" s="244" t="s">
        <v>1116</v>
      </c>
      <c r="F237" s="245" t="s">
        <v>1117</v>
      </c>
      <c r="G237" s="246" t="s">
        <v>165</v>
      </c>
      <c r="H237" s="247">
        <v>0.628</v>
      </c>
      <c r="I237" s="8"/>
      <c r="J237" s="248">
        <f>ROUND(I237*H237,2)</f>
        <v>0</v>
      </c>
      <c r="K237" s="245" t="s">
        <v>188</v>
      </c>
      <c r="L237" s="113"/>
      <c r="M237" s="249" t="s">
        <v>5</v>
      </c>
      <c r="N237" s="250" t="s">
        <v>44</v>
      </c>
      <c r="O237" s="114"/>
      <c r="P237" s="251">
        <f>O237*H237</f>
        <v>0</v>
      </c>
      <c r="Q237" s="251">
        <v>0</v>
      </c>
      <c r="R237" s="251">
        <f>Q237*H237</f>
        <v>0</v>
      </c>
      <c r="S237" s="251">
        <v>0</v>
      </c>
      <c r="T237" s="252">
        <f>S237*H237</f>
        <v>0</v>
      </c>
      <c r="AR237" s="97" t="s">
        <v>167</v>
      </c>
      <c r="AT237" s="97" t="s">
        <v>162</v>
      </c>
      <c r="AU237" s="97" t="s">
        <v>81</v>
      </c>
      <c r="AY237" s="97" t="s">
        <v>160</v>
      </c>
      <c r="BE237" s="253">
        <f>IF(N237="základní",J237,0)</f>
        <v>0</v>
      </c>
      <c r="BF237" s="253">
        <f>IF(N237="snížená",J237,0)</f>
        <v>0</v>
      </c>
      <c r="BG237" s="253">
        <f>IF(N237="zákl. přenesená",J237,0)</f>
        <v>0</v>
      </c>
      <c r="BH237" s="253">
        <f>IF(N237="sníž. přenesená",J237,0)</f>
        <v>0</v>
      </c>
      <c r="BI237" s="253">
        <f>IF(N237="nulová",J237,0)</f>
        <v>0</v>
      </c>
      <c r="BJ237" s="97" t="s">
        <v>77</v>
      </c>
      <c r="BK237" s="253">
        <f>ROUND(I237*H237,2)</f>
        <v>0</v>
      </c>
      <c r="BL237" s="97" t="s">
        <v>167</v>
      </c>
      <c r="BM237" s="97" t="s">
        <v>1118</v>
      </c>
    </row>
    <row r="238" spans="2:65" s="118" customFormat="1" ht="25.5" customHeight="1">
      <c r="B238" s="113"/>
      <c r="C238" s="243" t="s">
        <v>409</v>
      </c>
      <c r="D238" s="243" t="s">
        <v>162</v>
      </c>
      <c r="E238" s="244" t="s">
        <v>1119</v>
      </c>
      <c r="F238" s="245" t="s">
        <v>1120</v>
      </c>
      <c r="G238" s="246" t="s">
        <v>165</v>
      </c>
      <c r="H238" s="247">
        <v>0.628</v>
      </c>
      <c r="I238" s="8"/>
      <c r="J238" s="248">
        <f>ROUND(I238*H238,2)</f>
        <v>0</v>
      </c>
      <c r="K238" s="245" t="s">
        <v>188</v>
      </c>
      <c r="L238" s="113"/>
      <c r="M238" s="249" t="s">
        <v>5</v>
      </c>
      <c r="N238" s="250" t="s">
        <v>44</v>
      </c>
      <c r="O238" s="114"/>
      <c r="P238" s="251">
        <f>O238*H238</f>
        <v>0</v>
      </c>
      <c r="Q238" s="251">
        <v>0</v>
      </c>
      <c r="R238" s="251">
        <f>Q238*H238</f>
        <v>0</v>
      </c>
      <c r="S238" s="251">
        <v>0</v>
      </c>
      <c r="T238" s="252">
        <f>S238*H238</f>
        <v>0</v>
      </c>
      <c r="AR238" s="97" t="s">
        <v>167</v>
      </c>
      <c r="AT238" s="97" t="s">
        <v>162</v>
      </c>
      <c r="AU238" s="97" t="s">
        <v>81</v>
      </c>
      <c r="AY238" s="97" t="s">
        <v>160</v>
      </c>
      <c r="BE238" s="253">
        <f>IF(N238="základní",J238,0)</f>
        <v>0</v>
      </c>
      <c r="BF238" s="253">
        <f>IF(N238="snížená",J238,0)</f>
        <v>0</v>
      </c>
      <c r="BG238" s="253">
        <f>IF(N238="zákl. přenesená",J238,0)</f>
        <v>0</v>
      </c>
      <c r="BH238" s="253">
        <f>IF(N238="sníž. přenesená",J238,0)</f>
        <v>0</v>
      </c>
      <c r="BI238" s="253">
        <f>IF(N238="nulová",J238,0)</f>
        <v>0</v>
      </c>
      <c r="BJ238" s="97" t="s">
        <v>77</v>
      </c>
      <c r="BK238" s="253">
        <f>ROUND(I238*H238,2)</f>
        <v>0</v>
      </c>
      <c r="BL238" s="97" t="s">
        <v>167</v>
      </c>
      <c r="BM238" s="97" t="s">
        <v>1121</v>
      </c>
    </row>
    <row r="239" spans="2:65" s="231" customFormat="1" ht="29.85" customHeight="1">
      <c r="B239" s="230"/>
      <c r="D239" s="232" t="s">
        <v>72</v>
      </c>
      <c r="E239" s="241" t="s">
        <v>551</v>
      </c>
      <c r="F239" s="241" t="s">
        <v>552</v>
      </c>
      <c r="I239" s="7"/>
      <c r="J239" s="242">
        <f>BK239</f>
        <v>0</v>
      </c>
      <c r="L239" s="230"/>
      <c r="M239" s="235"/>
      <c r="N239" s="236"/>
      <c r="O239" s="236"/>
      <c r="P239" s="237">
        <f>SUM(P240:P243)</f>
        <v>0</v>
      </c>
      <c r="Q239" s="236"/>
      <c r="R239" s="237">
        <f>SUM(R240:R243)</f>
        <v>0</v>
      </c>
      <c r="S239" s="236"/>
      <c r="T239" s="238">
        <f>SUM(T240:T243)</f>
        <v>0</v>
      </c>
      <c r="AR239" s="232" t="s">
        <v>77</v>
      </c>
      <c r="AT239" s="239" t="s">
        <v>72</v>
      </c>
      <c r="AU239" s="239" t="s">
        <v>77</v>
      </c>
      <c r="AY239" s="232" t="s">
        <v>160</v>
      </c>
      <c r="BK239" s="240">
        <f>SUM(BK240:BK243)</f>
        <v>0</v>
      </c>
    </row>
    <row r="240" spans="2:65" s="118" customFormat="1" ht="16.5" customHeight="1">
      <c r="B240" s="113"/>
      <c r="C240" s="243" t="s">
        <v>415</v>
      </c>
      <c r="D240" s="243" t="s">
        <v>162</v>
      </c>
      <c r="E240" s="244" t="s">
        <v>554</v>
      </c>
      <c r="F240" s="245" t="s">
        <v>555</v>
      </c>
      <c r="G240" s="246" t="s">
        <v>280</v>
      </c>
      <c r="H240" s="247">
        <v>1.859</v>
      </c>
      <c r="I240" s="8"/>
      <c r="J240" s="248">
        <f>ROUND(I240*H240,2)</f>
        <v>0</v>
      </c>
      <c r="K240" s="245" t="s">
        <v>5</v>
      </c>
      <c r="L240" s="113"/>
      <c r="M240" s="249" t="s">
        <v>5</v>
      </c>
      <c r="N240" s="250" t="s">
        <v>44</v>
      </c>
      <c r="O240" s="114"/>
      <c r="P240" s="251">
        <f>O240*H240</f>
        <v>0</v>
      </c>
      <c r="Q240" s="251">
        <v>0</v>
      </c>
      <c r="R240" s="251">
        <f>Q240*H240</f>
        <v>0</v>
      </c>
      <c r="S240" s="251">
        <v>0</v>
      </c>
      <c r="T240" s="252">
        <f>S240*H240</f>
        <v>0</v>
      </c>
      <c r="AR240" s="97" t="s">
        <v>167</v>
      </c>
      <c r="AT240" s="97" t="s">
        <v>162</v>
      </c>
      <c r="AU240" s="97" t="s">
        <v>81</v>
      </c>
      <c r="AY240" s="97" t="s">
        <v>160</v>
      </c>
      <c r="BE240" s="253">
        <f>IF(N240="základní",J240,0)</f>
        <v>0</v>
      </c>
      <c r="BF240" s="253">
        <f>IF(N240="snížená",J240,0)</f>
        <v>0</v>
      </c>
      <c r="BG240" s="253">
        <f>IF(N240="zákl. přenesená",J240,0)</f>
        <v>0</v>
      </c>
      <c r="BH240" s="253">
        <f>IF(N240="sníž. přenesená",J240,0)</f>
        <v>0</v>
      </c>
      <c r="BI240" s="253">
        <f>IF(N240="nulová",J240,0)</f>
        <v>0</v>
      </c>
      <c r="BJ240" s="97" t="s">
        <v>77</v>
      </c>
      <c r="BK240" s="253">
        <f>ROUND(I240*H240,2)</f>
        <v>0</v>
      </c>
      <c r="BL240" s="97" t="s">
        <v>167</v>
      </c>
      <c r="BM240" s="97" t="s">
        <v>1122</v>
      </c>
    </row>
    <row r="241" spans="2:65" s="258" customFormat="1">
      <c r="B241" s="257"/>
      <c r="D241" s="254" t="s">
        <v>171</v>
      </c>
      <c r="E241" s="259" t="s">
        <v>5</v>
      </c>
      <c r="F241" s="260" t="s">
        <v>557</v>
      </c>
      <c r="H241" s="259" t="s">
        <v>5</v>
      </c>
      <c r="I241" s="9"/>
      <c r="L241" s="257"/>
      <c r="M241" s="261"/>
      <c r="N241" s="262"/>
      <c r="O241" s="262"/>
      <c r="P241" s="262"/>
      <c r="Q241" s="262"/>
      <c r="R241" s="262"/>
      <c r="S241" s="262"/>
      <c r="T241" s="263"/>
      <c r="AT241" s="259" t="s">
        <v>171</v>
      </c>
      <c r="AU241" s="259" t="s">
        <v>81</v>
      </c>
      <c r="AV241" s="258" t="s">
        <v>77</v>
      </c>
      <c r="AW241" s="258" t="s">
        <v>36</v>
      </c>
      <c r="AX241" s="258" t="s">
        <v>73</v>
      </c>
      <c r="AY241" s="259" t="s">
        <v>160</v>
      </c>
    </row>
    <row r="242" spans="2:65" s="258" customFormat="1">
      <c r="B242" s="257"/>
      <c r="D242" s="254" t="s">
        <v>171</v>
      </c>
      <c r="E242" s="259" t="s">
        <v>5</v>
      </c>
      <c r="F242" s="260" t="s">
        <v>267</v>
      </c>
      <c r="H242" s="259" t="s">
        <v>5</v>
      </c>
      <c r="I242" s="9"/>
      <c r="L242" s="257"/>
      <c r="M242" s="261"/>
      <c r="N242" s="262"/>
      <c r="O242" s="262"/>
      <c r="P242" s="262"/>
      <c r="Q242" s="262"/>
      <c r="R242" s="262"/>
      <c r="S242" s="262"/>
      <c r="T242" s="263"/>
      <c r="AT242" s="259" t="s">
        <v>171</v>
      </c>
      <c r="AU242" s="259" t="s">
        <v>81</v>
      </c>
      <c r="AV242" s="258" t="s">
        <v>77</v>
      </c>
      <c r="AW242" s="258" t="s">
        <v>36</v>
      </c>
      <c r="AX242" s="258" t="s">
        <v>73</v>
      </c>
      <c r="AY242" s="259" t="s">
        <v>160</v>
      </c>
    </row>
    <row r="243" spans="2:65" s="265" customFormat="1">
      <c r="B243" s="264"/>
      <c r="D243" s="254" t="s">
        <v>171</v>
      </c>
      <c r="E243" s="266" t="s">
        <v>5</v>
      </c>
      <c r="F243" s="267" t="s">
        <v>1123</v>
      </c>
      <c r="H243" s="268">
        <v>1.859</v>
      </c>
      <c r="I243" s="10"/>
      <c r="L243" s="264"/>
      <c r="M243" s="269"/>
      <c r="N243" s="270"/>
      <c r="O243" s="270"/>
      <c r="P243" s="270"/>
      <c r="Q243" s="270"/>
      <c r="R243" s="270"/>
      <c r="S243" s="270"/>
      <c r="T243" s="271"/>
      <c r="AT243" s="266" t="s">
        <v>171</v>
      </c>
      <c r="AU243" s="266" t="s">
        <v>81</v>
      </c>
      <c r="AV243" s="265" t="s">
        <v>81</v>
      </c>
      <c r="AW243" s="265" t="s">
        <v>36</v>
      </c>
      <c r="AX243" s="265" t="s">
        <v>77</v>
      </c>
      <c r="AY243" s="266" t="s">
        <v>160</v>
      </c>
    </row>
    <row r="244" spans="2:65" s="231" customFormat="1" ht="29.85" customHeight="1">
      <c r="B244" s="230"/>
      <c r="D244" s="232" t="s">
        <v>72</v>
      </c>
      <c r="E244" s="241" t="s">
        <v>560</v>
      </c>
      <c r="F244" s="241" t="s">
        <v>561</v>
      </c>
      <c r="I244" s="7"/>
      <c r="J244" s="242">
        <f>BK244</f>
        <v>0</v>
      </c>
      <c r="L244" s="230"/>
      <c r="M244" s="235"/>
      <c r="N244" s="236"/>
      <c r="O244" s="236"/>
      <c r="P244" s="237">
        <f>P245</f>
        <v>0</v>
      </c>
      <c r="Q244" s="236"/>
      <c r="R244" s="237">
        <f>R245</f>
        <v>0</v>
      </c>
      <c r="S244" s="236"/>
      <c r="T244" s="238">
        <f>T245</f>
        <v>0</v>
      </c>
      <c r="AR244" s="232" t="s">
        <v>77</v>
      </c>
      <c r="AT244" s="239" t="s">
        <v>72</v>
      </c>
      <c r="AU244" s="239" t="s">
        <v>77</v>
      </c>
      <c r="AY244" s="232" t="s">
        <v>160</v>
      </c>
      <c r="BK244" s="240">
        <f>BK245</f>
        <v>0</v>
      </c>
    </row>
    <row r="245" spans="2:65" s="118" customFormat="1" ht="25.5" customHeight="1">
      <c r="B245" s="113"/>
      <c r="C245" s="243" t="s">
        <v>420</v>
      </c>
      <c r="D245" s="243" t="s">
        <v>162</v>
      </c>
      <c r="E245" s="244" t="s">
        <v>1124</v>
      </c>
      <c r="F245" s="245" t="s">
        <v>1125</v>
      </c>
      <c r="G245" s="246" t="s">
        <v>280</v>
      </c>
      <c r="H245" s="247">
        <v>2.274</v>
      </c>
      <c r="I245" s="8"/>
      <c r="J245" s="248">
        <f>ROUND(I245*H245,2)</f>
        <v>0</v>
      </c>
      <c r="K245" s="245" t="s">
        <v>188</v>
      </c>
      <c r="L245" s="113"/>
      <c r="M245" s="249" t="s">
        <v>5</v>
      </c>
      <c r="N245" s="250" t="s">
        <v>44</v>
      </c>
      <c r="O245" s="114"/>
      <c r="P245" s="251">
        <f>O245*H245</f>
        <v>0</v>
      </c>
      <c r="Q245" s="251">
        <v>0</v>
      </c>
      <c r="R245" s="251">
        <f>Q245*H245</f>
        <v>0</v>
      </c>
      <c r="S245" s="251">
        <v>0</v>
      </c>
      <c r="T245" s="252">
        <f>S245*H245</f>
        <v>0</v>
      </c>
      <c r="AR245" s="97" t="s">
        <v>167</v>
      </c>
      <c r="AT245" s="97" t="s">
        <v>162</v>
      </c>
      <c r="AU245" s="97" t="s">
        <v>81</v>
      </c>
      <c r="AY245" s="97" t="s">
        <v>160</v>
      </c>
      <c r="BE245" s="253">
        <f>IF(N245="základní",J245,0)</f>
        <v>0</v>
      </c>
      <c r="BF245" s="253">
        <f>IF(N245="snížená",J245,0)</f>
        <v>0</v>
      </c>
      <c r="BG245" s="253">
        <f>IF(N245="zákl. přenesená",J245,0)</f>
        <v>0</v>
      </c>
      <c r="BH245" s="253">
        <f>IF(N245="sníž. přenesená",J245,0)</f>
        <v>0</v>
      </c>
      <c r="BI245" s="253">
        <f>IF(N245="nulová",J245,0)</f>
        <v>0</v>
      </c>
      <c r="BJ245" s="97" t="s">
        <v>77</v>
      </c>
      <c r="BK245" s="253">
        <f>ROUND(I245*H245,2)</f>
        <v>0</v>
      </c>
      <c r="BL245" s="97" t="s">
        <v>167</v>
      </c>
      <c r="BM245" s="97" t="s">
        <v>1126</v>
      </c>
    </row>
    <row r="246" spans="2:65" s="231" customFormat="1" ht="37.35" customHeight="1">
      <c r="B246" s="230"/>
      <c r="D246" s="232" t="s">
        <v>72</v>
      </c>
      <c r="E246" s="233" t="s">
        <v>1127</v>
      </c>
      <c r="F246" s="233" t="s">
        <v>1128</v>
      </c>
      <c r="I246" s="7"/>
      <c r="J246" s="234">
        <f>BK246</f>
        <v>0</v>
      </c>
      <c r="L246" s="230"/>
      <c r="M246" s="235"/>
      <c r="N246" s="236"/>
      <c r="O246" s="236"/>
      <c r="P246" s="237">
        <f>P247</f>
        <v>0</v>
      </c>
      <c r="Q246" s="236"/>
      <c r="R246" s="237">
        <f>R247</f>
        <v>9.5385000000000001E-3</v>
      </c>
      <c r="S246" s="236"/>
      <c r="T246" s="238">
        <f>T247</f>
        <v>0</v>
      </c>
      <c r="AR246" s="232" t="s">
        <v>81</v>
      </c>
      <c r="AT246" s="239" t="s">
        <v>72</v>
      </c>
      <c r="AU246" s="239" t="s">
        <v>73</v>
      </c>
      <c r="AY246" s="232" t="s">
        <v>160</v>
      </c>
      <c r="BK246" s="240">
        <f>BK247</f>
        <v>0</v>
      </c>
    </row>
    <row r="247" spans="2:65" s="231" customFormat="1" ht="19.899999999999999" customHeight="1">
      <c r="B247" s="230"/>
      <c r="D247" s="232" t="s">
        <v>72</v>
      </c>
      <c r="E247" s="241" t="s">
        <v>1129</v>
      </c>
      <c r="F247" s="241" t="s">
        <v>1130</v>
      </c>
      <c r="I247" s="7"/>
      <c r="J247" s="242">
        <f>BK247</f>
        <v>0</v>
      </c>
      <c r="L247" s="230"/>
      <c r="M247" s="235"/>
      <c r="N247" s="236"/>
      <c r="O247" s="236"/>
      <c r="P247" s="237">
        <f>SUM(P248:P257)</f>
        <v>0</v>
      </c>
      <c r="Q247" s="236"/>
      <c r="R247" s="237">
        <f>SUM(R248:R257)</f>
        <v>9.5385000000000001E-3</v>
      </c>
      <c r="S247" s="236"/>
      <c r="T247" s="238">
        <f>SUM(T248:T257)</f>
        <v>0</v>
      </c>
      <c r="AR247" s="232" t="s">
        <v>81</v>
      </c>
      <c r="AT247" s="239" t="s">
        <v>72</v>
      </c>
      <c r="AU247" s="239" t="s">
        <v>77</v>
      </c>
      <c r="AY247" s="232" t="s">
        <v>160</v>
      </c>
      <c r="BK247" s="240">
        <f>SUM(BK248:BK257)</f>
        <v>0</v>
      </c>
    </row>
    <row r="248" spans="2:65" s="118" customFormat="1" ht="25.5" customHeight="1">
      <c r="B248" s="113"/>
      <c r="C248" s="243" t="s">
        <v>425</v>
      </c>
      <c r="D248" s="243" t="s">
        <v>162</v>
      </c>
      <c r="E248" s="244" t="s">
        <v>1131</v>
      </c>
      <c r="F248" s="245" t="s">
        <v>1132</v>
      </c>
      <c r="G248" s="246" t="s">
        <v>187</v>
      </c>
      <c r="H248" s="247">
        <v>5.7809999999999997</v>
      </c>
      <c r="I248" s="8"/>
      <c r="J248" s="248">
        <f>ROUND(I248*H248,2)</f>
        <v>0</v>
      </c>
      <c r="K248" s="245" t="s">
        <v>188</v>
      </c>
      <c r="L248" s="113"/>
      <c r="M248" s="249" t="s">
        <v>5</v>
      </c>
      <c r="N248" s="250" t="s">
        <v>44</v>
      </c>
      <c r="O248" s="114"/>
      <c r="P248" s="251">
        <f>O248*H248</f>
        <v>0</v>
      </c>
      <c r="Q248" s="251">
        <v>0</v>
      </c>
      <c r="R248" s="251">
        <f>Q248*H248</f>
        <v>0</v>
      </c>
      <c r="S248" s="251">
        <v>0</v>
      </c>
      <c r="T248" s="252">
        <f>S248*H248</f>
        <v>0</v>
      </c>
      <c r="AR248" s="97" t="s">
        <v>262</v>
      </c>
      <c r="AT248" s="97" t="s">
        <v>162</v>
      </c>
      <c r="AU248" s="97" t="s">
        <v>81</v>
      </c>
      <c r="AY248" s="97" t="s">
        <v>160</v>
      </c>
      <c r="BE248" s="253">
        <f>IF(N248="základní",J248,0)</f>
        <v>0</v>
      </c>
      <c r="BF248" s="253">
        <f>IF(N248="snížená",J248,0)</f>
        <v>0</v>
      </c>
      <c r="BG248" s="253">
        <f>IF(N248="zákl. přenesená",J248,0)</f>
        <v>0</v>
      </c>
      <c r="BH248" s="253">
        <f>IF(N248="sníž. přenesená",J248,0)</f>
        <v>0</v>
      </c>
      <c r="BI248" s="253">
        <f>IF(N248="nulová",J248,0)</f>
        <v>0</v>
      </c>
      <c r="BJ248" s="97" t="s">
        <v>77</v>
      </c>
      <c r="BK248" s="253">
        <f>ROUND(I248*H248,2)</f>
        <v>0</v>
      </c>
      <c r="BL248" s="97" t="s">
        <v>262</v>
      </c>
      <c r="BM248" s="97" t="s">
        <v>1133</v>
      </c>
    </row>
    <row r="249" spans="2:65" s="258" customFormat="1">
      <c r="B249" s="257"/>
      <c r="D249" s="254" t="s">
        <v>171</v>
      </c>
      <c r="E249" s="259" t="s">
        <v>5</v>
      </c>
      <c r="F249" s="260" t="s">
        <v>1016</v>
      </c>
      <c r="H249" s="259" t="s">
        <v>5</v>
      </c>
      <c r="I249" s="9"/>
      <c r="L249" s="257"/>
      <c r="M249" s="261"/>
      <c r="N249" s="262"/>
      <c r="O249" s="262"/>
      <c r="P249" s="262"/>
      <c r="Q249" s="262"/>
      <c r="R249" s="262"/>
      <c r="S249" s="262"/>
      <c r="T249" s="263"/>
      <c r="AT249" s="259" t="s">
        <v>171</v>
      </c>
      <c r="AU249" s="259" t="s">
        <v>81</v>
      </c>
      <c r="AV249" s="258" t="s">
        <v>77</v>
      </c>
      <c r="AW249" s="258" t="s">
        <v>36</v>
      </c>
      <c r="AX249" s="258" t="s">
        <v>73</v>
      </c>
      <c r="AY249" s="259" t="s">
        <v>160</v>
      </c>
    </row>
    <row r="250" spans="2:65" s="265" customFormat="1">
      <c r="B250" s="264"/>
      <c r="D250" s="254" t="s">
        <v>171</v>
      </c>
      <c r="E250" s="266" t="s">
        <v>5</v>
      </c>
      <c r="F250" s="267" t="s">
        <v>1134</v>
      </c>
      <c r="H250" s="268">
        <v>3.1419999999999999</v>
      </c>
      <c r="I250" s="10"/>
      <c r="L250" s="264"/>
      <c r="M250" s="269"/>
      <c r="N250" s="270"/>
      <c r="O250" s="270"/>
      <c r="P250" s="270"/>
      <c r="Q250" s="270"/>
      <c r="R250" s="270"/>
      <c r="S250" s="270"/>
      <c r="T250" s="271"/>
      <c r="AT250" s="266" t="s">
        <v>171</v>
      </c>
      <c r="AU250" s="266" t="s">
        <v>81</v>
      </c>
      <c r="AV250" s="265" t="s">
        <v>81</v>
      </c>
      <c r="AW250" s="265" t="s">
        <v>36</v>
      </c>
      <c r="AX250" s="265" t="s">
        <v>73</v>
      </c>
      <c r="AY250" s="266" t="s">
        <v>160</v>
      </c>
    </row>
    <row r="251" spans="2:65" s="265" customFormat="1">
      <c r="B251" s="264"/>
      <c r="D251" s="254" t="s">
        <v>171</v>
      </c>
      <c r="E251" s="266" t="s">
        <v>5</v>
      </c>
      <c r="F251" s="267" t="s">
        <v>1135</v>
      </c>
      <c r="H251" s="268">
        <v>1.3819999999999999</v>
      </c>
      <c r="I251" s="10"/>
      <c r="L251" s="264"/>
      <c r="M251" s="269"/>
      <c r="N251" s="270"/>
      <c r="O251" s="270"/>
      <c r="P251" s="270"/>
      <c r="Q251" s="270"/>
      <c r="R251" s="270"/>
      <c r="S251" s="270"/>
      <c r="T251" s="271"/>
      <c r="AT251" s="266" t="s">
        <v>171</v>
      </c>
      <c r="AU251" s="266" t="s">
        <v>81</v>
      </c>
      <c r="AV251" s="265" t="s">
        <v>81</v>
      </c>
      <c r="AW251" s="265" t="s">
        <v>36</v>
      </c>
      <c r="AX251" s="265" t="s">
        <v>73</v>
      </c>
      <c r="AY251" s="266" t="s">
        <v>160</v>
      </c>
    </row>
    <row r="252" spans="2:65" s="265" customFormat="1">
      <c r="B252" s="264"/>
      <c r="D252" s="254" t="s">
        <v>171</v>
      </c>
      <c r="E252" s="266" t="s">
        <v>5</v>
      </c>
      <c r="F252" s="267" t="s">
        <v>1136</v>
      </c>
      <c r="H252" s="268">
        <v>1.2569999999999999</v>
      </c>
      <c r="I252" s="10"/>
      <c r="L252" s="264"/>
      <c r="M252" s="269"/>
      <c r="N252" s="270"/>
      <c r="O252" s="270"/>
      <c r="P252" s="270"/>
      <c r="Q252" s="270"/>
      <c r="R252" s="270"/>
      <c r="S252" s="270"/>
      <c r="T252" s="271"/>
      <c r="AT252" s="266" t="s">
        <v>171</v>
      </c>
      <c r="AU252" s="266" t="s">
        <v>81</v>
      </c>
      <c r="AV252" s="265" t="s">
        <v>81</v>
      </c>
      <c r="AW252" s="265" t="s">
        <v>36</v>
      </c>
      <c r="AX252" s="265" t="s">
        <v>73</v>
      </c>
      <c r="AY252" s="266" t="s">
        <v>160</v>
      </c>
    </row>
    <row r="253" spans="2:65" s="273" customFormat="1">
      <c r="B253" s="272"/>
      <c r="D253" s="254" t="s">
        <v>171</v>
      </c>
      <c r="E253" s="274" t="s">
        <v>5</v>
      </c>
      <c r="F253" s="275" t="s">
        <v>176</v>
      </c>
      <c r="H253" s="276">
        <v>5.7809999999999997</v>
      </c>
      <c r="I253" s="11"/>
      <c r="L253" s="272"/>
      <c r="M253" s="277"/>
      <c r="N253" s="278"/>
      <c r="O253" s="278"/>
      <c r="P253" s="278"/>
      <c r="Q253" s="278"/>
      <c r="R253" s="278"/>
      <c r="S253" s="278"/>
      <c r="T253" s="279"/>
      <c r="AT253" s="274" t="s">
        <v>171</v>
      </c>
      <c r="AU253" s="274" t="s">
        <v>81</v>
      </c>
      <c r="AV253" s="273" t="s">
        <v>167</v>
      </c>
      <c r="AW253" s="273" t="s">
        <v>36</v>
      </c>
      <c r="AX253" s="273" t="s">
        <v>77</v>
      </c>
      <c r="AY253" s="274" t="s">
        <v>160</v>
      </c>
    </row>
    <row r="254" spans="2:65" s="118" customFormat="1" ht="16.5" customHeight="1">
      <c r="B254" s="113"/>
      <c r="C254" s="280" t="s">
        <v>429</v>
      </c>
      <c r="D254" s="280" t="s">
        <v>277</v>
      </c>
      <c r="E254" s="281" t="s">
        <v>1137</v>
      </c>
      <c r="F254" s="282" t="s">
        <v>1138</v>
      </c>
      <c r="G254" s="283" t="s">
        <v>187</v>
      </c>
      <c r="H254" s="284">
        <v>6.359</v>
      </c>
      <c r="I254" s="12"/>
      <c r="J254" s="285">
        <f>ROUND(I254*H254,2)</f>
        <v>0</v>
      </c>
      <c r="K254" s="282" t="s">
        <v>188</v>
      </c>
      <c r="L254" s="286"/>
      <c r="M254" s="287" t="s">
        <v>5</v>
      </c>
      <c r="N254" s="288" t="s">
        <v>44</v>
      </c>
      <c r="O254" s="114"/>
      <c r="P254" s="251">
        <f>O254*H254</f>
        <v>0</v>
      </c>
      <c r="Q254" s="251">
        <v>1.5E-3</v>
      </c>
      <c r="R254" s="251">
        <f>Q254*H254</f>
        <v>9.5385000000000001E-3</v>
      </c>
      <c r="S254" s="251">
        <v>0</v>
      </c>
      <c r="T254" s="252">
        <f>S254*H254</f>
        <v>0</v>
      </c>
      <c r="AR254" s="97" t="s">
        <v>357</v>
      </c>
      <c r="AT254" s="97" t="s">
        <v>277</v>
      </c>
      <c r="AU254" s="97" t="s">
        <v>81</v>
      </c>
      <c r="AY254" s="97" t="s">
        <v>160</v>
      </c>
      <c r="BE254" s="253">
        <f>IF(N254="základní",J254,0)</f>
        <v>0</v>
      </c>
      <c r="BF254" s="253">
        <f>IF(N254="snížená",J254,0)</f>
        <v>0</v>
      </c>
      <c r="BG254" s="253">
        <f>IF(N254="zákl. přenesená",J254,0)</f>
        <v>0</v>
      </c>
      <c r="BH254" s="253">
        <f>IF(N254="sníž. přenesená",J254,0)</f>
        <v>0</v>
      </c>
      <c r="BI254" s="253">
        <f>IF(N254="nulová",J254,0)</f>
        <v>0</v>
      </c>
      <c r="BJ254" s="97" t="s">
        <v>77</v>
      </c>
      <c r="BK254" s="253">
        <f>ROUND(I254*H254,2)</f>
        <v>0</v>
      </c>
      <c r="BL254" s="97" t="s">
        <v>262</v>
      </c>
      <c r="BM254" s="97" t="s">
        <v>1139</v>
      </c>
    </row>
    <row r="255" spans="2:65" s="118" customFormat="1" ht="27">
      <c r="B255" s="113"/>
      <c r="D255" s="254" t="s">
        <v>169</v>
      </c>
      <c r="F255" s="255" t="s">
        <v>1140</v>
      </c>
      <c r="I255" s="6"/>
      <c r="L255" s="113"/>
      <c r="M255" s="256"/>
      <c r="N255" s="114"/>
      <c r="O255" s="114"/>
      <c r="P255" s="114"/>
      <c r="Q255" s="114"/>
      <c r="R255" s="114"/>
      <c r="S255" s="114"/>
      <c r="T255" s="144"/>
      <c r="AT255" s="97" t="s">
        <v>169</v>
      </c>
      <c r="AU255" s="97" t="s">
        <v>81</v>
      </c>
    </row>
    <row r="256" spans="2:65" s="265" customFormat="1">
      <c r="B256" s="264"/>
      <c r="D256" s="254" t="s">
        <v>171</v>
      </c>
      <c r="E256" s="266" t="s">
        <v>5</v>
      </c>
      <c r="F256" s="267" t="s">
        <v>1141</v>
      </c>
      <c r="H256" s="268">
        <v>6.359</v>
      </c>
      <c r="I256" s="10"/>
      <c r="L256" s="264"/>
      <c r="M256" s="269"/>
      <c r="N256" s="270"/>
      <c r="O256" s="270"/>
      <c r="P256" s="270"/>
      <c r="Q256" s="270"/>
      <c r="R256" s="270"/>
      <c r="S256" s="270"/>
      <c r="T256" s="271"/>
      <c r="AT256" s="266" t="s">
        <v>171</v>
      </c>
      <c r="AU256" s="266" t="s">
        <v>81</v>
      </c>
      <c r="AV256" s="265" t="s">
        <v>81</v>
      </c>
      <c r="AW256" s="265" t="s">
        <v>36</v>
      </c>
      <c r="AX256" s="265" t="s">
        <v>77</v>
      </c>
      <c r="AY256" s="266" t="s">
        <v>160</v>
      </c>
    </row>
    <row r="257" spans="2:65" s="118" customFormat="1" ht="38.25" customHeight="1">
      <c r="B257" s="113"/>
      <c r="C257" s="243" t="s">
        <v>433</v>
      </c>
      <c r="D257" s="243" t="s">
        <v>162</v>
      </c>
      <c r="E257" s="244" t="s">
        <v>1142</v>
      </c>
      <c r="F257" s="245" t="s">
        <v>1143</v>
      </c>
      <c r="G257" s="246" t="s">
        <v>280</v>
      </c>
      <c r="H257" s="247">
        <v>0.01</v>
      </c>
      <c r="I257" s="8"/>
      <c r="J257" s="248">
        <f>ROUND(I257*H257,2)</f>
        <v>0</v>
      </c>
      <c r="K257" s="245" t="s">
        <v>188</v>
      </c>
      <c r="L257" s="113"/>
      <c r="M257" s="249" t="s">
        <v>5</v>
      </c>
      <c r="N257" s="250" t="s">
        <v>44</v>
      </c>
      <c r="O257" s="114"/>
      <c r="P257" s="251">
        <f>O257*H257</f>
        <v>0</v>
      </c>
      <c r="Q257" s="251">
        <v>0</v>
      </c>
      <c r="R257" s="251">
        <f>Q257*H257</f>
        <v>0</v>
      </c>
      <c r="S257" s="251">
        <v>0</v>
      </c>
      <c r="T257" s="252">
        <f>S257*H257</f>
        <v>0</v>
      </c>
      <c r="AR257" s="97" t="s">
        <v>262</v>
      </c>
      <c r="AT257" s="97" t="s">
        <v>162</v>
      </c>
      <c r="AU257" s="97" t="s">
        <v>81</v>
      </c>
      <c r="AY257" s="97" t="s">
        <v>160</v>
      </c>
      <c r="BE257" s="253">
        <f>IF(N257="základní",J257,0)</f>
        <v>0</v>
      </c>
      <c r="BF257" s="253">
        <f>IF(N257="snížená",J257,0)</f>
        <v>0</v>
      </c>
      <c r="BG257" s="253">
        <f>IF(N257="zákl. přenesená",J257,0)</f>
        <v>0</v>
      </c>
      <c r="BH257" s="253">
        <f>IF(N257="sníž. přenesená",J257,0)</f>
        <v>0</v>
      </c>
      <c r="BI257" s="253">
        <f>IF(N257="nulová",J257,0)</f>
        <v>0</v>
      </c>
      <c r="BJ257" s="97" t="s">
        <v>77</v>
      </c>
      <c r="BK257" s="253">
        <f>ROUND(I257*H257,2)</f>
        <v>0</v>
      </c>
      <c r="BL257" s="97" t="s">
        <v>262</v>
      </c>
      <c r="BM257" s="97" t="s">
        <v>1144</v>
      </c>
    </row>
    <row r="258" spans="2:65" s="231" customFormat="1" ht="37.35" customHeight="1">
      <c r="B258" s="230"/>
      <c r="D258" s="232" t="s">
        <v>72</v>
      </c>
      <c r="E258" s="233" t="s">
        <v>773</v>
      </c>
      <c r="F258" s="233" t="s">
        <v>774</v>
      </c>
      <c r="I258" s="7"/>
      <c r="J258" s="234">
        <f>BK258</f>
        <v>0</v>
      </c>
      <c r="L258" s="230"/>
      <c r="M258" s="235"/>
      <c r="N258" s="236"/>
      <c r="O258" s="236"/>
      <c r="P258" s="237">
        <f>SUM(P259:P263)</f>
        <v>0</v>
      </c>
      <c r="Q258" s="236"/>
      <c r="R258" s="237">
        <f>SUM(R259:R263)</f>
        <v>0</v>
      </c>
      <c r="S258" s="236"/>
      <c r="T258" s="238">
        <f>SUM(T259:T263)</f>
        <v>0</v>
      </c>
      <c r="AR258" s="232" t="s">
        <v>167</v>
      </c>
      <c r="AT258" s="239" t="s">
        <v>72</v>
      </c>
      <c r="AU258" s="239" t="s">
        <v>73</v>
      </c>
      <c r="AY258" s="232" t="s">
        <v>160</v>
      </c>
      <c r="BK258" s="240">
        <f>SUM(BK259:BK263)</f>
        <v>0</v>
      </c>
    </row>
    <row r="259" spans="2:65" s="118" customFormat="1" ht="16.5" customHeight="1">
      <c r="B259" s="113"/>
      <c r="C259" s="243" t="s">
        <v>438</v>
      </c>
      <c r="D259" s="243" t="s">
        <v>162</v>
      </c>
      <c r="E259" s="244" t="s">
        <v>775</v>
      </c>
      <c r="F259" s="245" t="s">
        <v>776</v>
      </c>
      <c r="G259" s="246" t="s">
        <v>777</v>
      </c>
      <c r="H259" s="247">
        <v>2</v>
      </c>
      <c r="I259" s="8"/>
      <c r="J259" s="248">
        <f>ROUND(I259*H259,2)</f>
        <v>0</v>
      </c>
      <c r="K259" s="245" t="s">
        <v>5</v>
      </c>
      <c r="L259" s="113"/>
      <c r="M259" s="249" t="s">
        <v>5</v>
      </c>
      <c r="N259" s="250" t="s">
        <v>44</v>
      </c>
      <c r="O259" s="114"/>
      <c r="P259" s="251">
        <f>O259*H259</f>
        <v>0</v>
      </c>
      <c r="Q259" s="251">
        <v>0</v>
      </c>
      <c r="R259" s="251">
        <f>Q259*H259</f>
        <v>0</v>
      </c>
      <c r="S259" s="251">
        <v>0</v>
      </c>
      <c r="T259" s="252">
        <f>S259*H259</f>
        <v>0</v>
      </c>
      <c r="AR259" s="97" t="s">
        <v>262</v>
      </c>
      <c r="AT259" s="97" t="s">
        <v>162</v>
      </c>
      <c r="AU259" s="97" t="s">
        <v>77</v>
      </c>
      <c r="AY259" s="97" t="s">
        <v>160</v>
      </c>
      <c r="BE259" s="253">
        <f>IF(N259="základní",J259,0)</f>
        <v>0</v>
      </c>
      <c r="BF259" s="253">
        <f>IF(N259="snížená",J259,0)</f>
        <v>0</v>
      </c>
      <c r="BG259" s="253">
        <f>IF(N259="zákl. přenesená",J259,0)</f>
        <v>0</v>
      </c>
      <c r="BH259" s="253">
        <f>IF(N259="sníž. přenesená",J259,0)</f>
        <v>0</v>
      </c>
      <c r="BI259" s="253">
        <f>IF(N259="nulová",J259,0)</f>
        <v>0</v>
      </c>
      <c r="BJ259" s="97" t="s">
        <v>77</v>
      </c>
      <c r="BK259" s="253">
        <f>ROUND(I259*H259,2)</f>
        <v>0</v>
      </c>
      <c r="BL259" s="97" t="s">
        <v>262</v>
      </c>
      <c r="BM259" s="97" t="s">
        <v>1145</v>
      </c>
    </row>
    <row r="260" spans="2:65" s="118" customFormat="1" ht="16.5" customHeight="1">
      <c r="B260" s="113"/>
      <c r="C260" s="243" t="s">
        <v>443</v>
      </c>
      <c r="D260" s="243" t="s">
        <v>162</v>
      </c>
      <c r="E260" s="244" t="s">
        <v>779</v>
      </c>
      <c r="F260" s="245" t="s">
        <v>780</v>
      </c>
      <c r="G260" s="246" t="s">
        <v>781</v>
      </c>
      <c r="H260" s="247">
        <v>4</v>
      </c>
      <c r="I260" s="8"/>
      <c r="J260" s="248">
        <f>ROUND(I260*H260,2)</f>
        <v>0</v>
      </c>
      <c r="K260" s="245" t="s">
        <v>5</v>
      </c>
      <c r="L260" s="113"/>
      <c r="M260" s="249" t="s">
        <v>5</v>
      </c>
      <c r="N260" s="250" t="s">
        <v>44</v>
      </c>
      <c r="O260" s="114"/>
      <c r="P260" s="251">
        <f>O260*H260</f>
        <v>0</v>
      </c>
      <c r="Q260" s="251">
        <v>0</v>
      </c>
      <c r="R260" s="251">
        <f>Q260*H260</f>
        <v>0</v>
      </c>
      <c r="S260" s="251">
        <v>0</v>
      </c>
      <c r="T260" s="252">
        <f>S260*H260</f>
        <v>0</v>
      </c>
      <c r="AR260" s="97" t="s">
        <v>262</v>
      </c>
      <c r="AT260" s="97" t="s">
        <v>162</v>
      </c>
      <c r="AU260" s="97" t="s">
        <v>77</v>
      </c>
      <c r="AY260" s="97" t="s">
        <v>160</v>
      </c>
      <c r="BE260" s="253">
        <f>IF(N260="základní",J260,0)</f>
        <v>0</v>
      </c>
      <c r="BF260" s="253">
        <f>IF(N260="snížená",J260,0)</f>
        <v>0</v>
      </c>
      <c r="BG260" s="253">
        <f>IF(N260="zákl. přenesená",J260,0)</f>
        <v>0</v>
      </c>
      <c r="BH260" s="253">
        <f>IF(N260="sníž. přenesená",J260,0)</f>
        <v>0</v>
      </c>
      <c r="BI260" s="253">
        <f>IF(N260="nulová",J260,0)</f>
        <v>0</v>
      </c>
      <c r="BJ260" s="97" t="s">
        <v>77</v>
      </c>
      <c r="BK260" s="253">
        <f>ROUND(I260*H260,2)</f>
        <v>0</v>
      </c>
      <c r="BL260" s="97" t="s">
        <v>262</v>
      </c>
      <c r="BM260" s="97" t="s">
        <v>1146</v>
      </c>
    </row>
    <row r="261" spans="2:65" s="258" customFormat="1">
      <c r="B261" s="257"/>
      <c r="D261" s="254" t="s">
        <v>171</v>
      </c>
      <c r="E261" s="259" t="s">
        <v>5</v>
      </c>
      <c r="F261" s="260" t="s">
        <v>783</v>
      </c>
      <c r="H261" s="259" t="s">
        <v>5</v>
      </c>
      <c r="L261" s="257"/>
      <c r="M261" s="261"/>
      <c r="N261" s="262"/>
      <c r="O261" s="262"/>
      <c r="P261" s="262"/>
      <c r="Q261" s="262"/>
      <c r="R261" s="262"/>
      <c r="S261" s="262"/>
      <c r="T261" s="263"/>
      <c r="AT261" s="259" t="s">
        <v>171</v>
      </c>
      <c r="AU261" s="259" t="s">
        <v>77</v>
      </c>
      <c r="AV261" s="258" t="s">
        <v>77</v>
      </c>
      <c r="AW261" s="258" t="s">
        <v>36</v>
      </c>
      <c r="AX261" s="258" t="s">
        <v>73</v>
      </c>
      <c r="AY261" s="259" t="s">
        <v>160</v>
      </c>
    </row>
    <row r="262" spans="2:65" s="258" customFormat="1">
      <c r="B262" s="257"/>
      <c r="D262" s="254" t="s">
        <v>171</v>
      </c>
      <c r="E262" s="259" t="s">
        <v>5</v>
      </c>
      <c r="F262" s="260" t="s">
        <v>784</v>
      </c>
      <c r="H262" s="259" t="s">
        <v>5</v>
      </c>
      <c r="L262" s="257"/>
      <c r="M262" s="261"/>
      <c r="N262" s="262"/>
      <c r="O262" s="262"/>
      <c r="P262" s="262"/>
      <c r="Q262" s="262"/>
      <c r="R262" s="262"/>
      <c r="S262" s="262"/>
      <c r="T262" s="263"/>
      <c r="AT262" s="259" t="s">
        <v>171</v>
      </c>
      <c r="AU262" s="259" t="s">
        <v>77</v>
      </c>
      <c r="AV262" s="258" t="s">
        <v>77</v>
      </c>
      <c r="AW262" s="258" t="s">
        <v>36</v>
      </c>
      <c r="AX262" s="258" t="s">
        <v>73</v>
      </c>
      <c r="AY262" s="259" t="s">
        <v>160</v>
      </c>
    </row>
    <row r="263" spans="2:65" s="265" customFormat="1">
      <c r="B263" s="264"/>
      <c r="D263" s="254" t="s">
        <v>171</v>
      </c>
      <c r="E263" s="266" t="s">
        <v>5</v>
      </c>
      <c r="F263" s="267" t="s">
        <v>167</v>
      </c>
      <c r="H263" s="268">
        <v>4</v>
      </c>
      <c r="L263" s="264"/>
      <c r="M263" s="301"/>
      <c r="N263" s="302"/>
      <c r="O263" s="302"/>
      <c r="P263" s="302"/>
      <c r="Q263" s="302"/>
      <c r="R263" s="302"/>
      <c r="S263" s="302"/>
      <c r="T263" s="303"/>
      <c r="AT263" s="266" t="s">
        <v>171</v>
      </c>
      <c r="AU263" s="266" t="s">
        <v>77</v>
      </c>
      <c r="AV263" s="265" t="s">
        <v>81</v>
      </c>
      <c r="AW263" s="265" t="s">
        <v>36</v>
      </c>
      <c r="AX263" s="265" t="s">
        <v>77</v>
      </c>
      <c r="AY263" s="266" t="s">
        <v>160</v>
      </c>
    </row>
    <row r="264" spans="2:65" s="118" customFormat="1" ht="6.95" customHeight="1">
      <c r="B264" s="129"/>
      <c r="C264" s="130"/>
      <c r="D264" s="130"/>
      <c r="E264" s="130"/>
      <c r="F264" s="130"/>
      <c r="G264" s="130"/>
      <c r="H264" s="130"/>
      <c r="I264" s="130"/>
      <c r="J264" s="130"/>
      <c r="K264" s="130"/>
      <c r="L264" s="113"/>
    </row>
  </sheetData>
  <sheetProtection algorithmName="SHA-512" hashValue="0XdsQZLpRz8bAk+gitxYbCHSxhfIyu17oRWy+7/evqtNW+fXphxb0+/IC6e0Lntpu1NwTLQL2wZa/oUrzM+rMg==" saltValue="aMtjcbfHRlHLs+8BuEMbkw==" spinCount="100000" sheet="1" objects="1" scenarios="1"/>
  <autoFilter ref="C93:K263"/>
  <mergeCells count="13">
    <mergeCell ref="E86:H86"/>
    <mergeCell ref="G1:H1"/>
    <mergeCell ref="L2:V2"/>
    <mergeCell ref="E49:H49"/>
    <mergeCell ref="E51:H51"/>
    <mergeCell ref="J55:J56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3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6"/>
  <sheetViews>
    <sheetView showGridLines="0" workbookViewId="0">
      <pane ySplit="1" topLeftCell="A2" activePane="bottomLeft" state="frozen"/>
      <selection pane="bottomLeft" activeCell="F261" sqref="F261:F262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103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ht="15">
      <c r="B8" s="101"/>
      <c r="C8" s="102"/>
      <c r="D8" s="109" t="s">
        <v>125</v>
      </c>
      <c r="E8" s="102"/>
      <c r="F8" s="102"/>
      <c r="G8" s="102"/>
      <c r="H8" s="102"/>
      <c r="I8" s="102"/>
      <c r="J8" s="102"/>
      <c r="K8" s="104"/>
    </row>
    <row r="9" spans="1:70" s="118" customFormat="1" ht="16.5" customHeight="1">
      <c r="B9" s="113"/>
      <c r="C9" s="114"/>
      <c r="D9" s="114"/>
      <c r="E9" s="354" t="s">
        <v>1011</v>
      </c>
      <c r="F9" s="355"/>
      <c r="G9" s="355"/>
      <c r="H9" s="355"/>
      <c r="I9" s="114"/>
      <c r="J9" s="114"/>
      <c r="K9" s="117"/>
    </row>
    <row r="10" spans="1:70" s="118" customFormat="1" ht="15">
      <c r="B10" s="113"/>
      <c r="C10" s="114"/>
      <c r="D10" s="109" t="s">
        <v>127</v>
      </c>
      <c r="E10" s="114"/>
      <c r="F10" s="114"/>
      <c r="G10" s="114"/>
      <c r="H10" s="114"/>
      <c r="I10" s="114"/>
      <c r="J10" s="114"/>
      <c r="K10" s="117"/>
    </row>
    <row r="11" spans="1:70" s="118" customFormat="1" ht="36.950000000000003" customHeight="1">
      <c r="B11" s="113"/>
      <c r="C11" s="114"/>
      <c r="D11" s="114"/>
      <c r="E11" s="356" t="s">
        <v>1147</v>
      </c>
      <c r="F11" s="355"/>
      <c r="G11" s="355"/>
      <c r="H11" s="355"/>
      <c r="I11" s="114"/>
      <c r="J11" s="114"/>
      <c r="K11" s="117"/>
    </row>
    <row r="12" spans="1:70" s="118" customFormat="1">
      <c r="B12" s="113"/>
      <c r="C12" s="114"/>
      <c r="D12" s="114"/>
      <c r="E12" s="114"/>
      <c r="F12" s="114"/>
      <c r="G12" s="114"/>
      <c r="H12" s="114"/>
      <c r="I12" s="114"/>
      <c r="J12" s="114"/>
      <c r="K12" s="117"/>
    </row>
    <row r="13" spans="1:70" s="118" customFormat="1" ht="14.45" customHeight="1">
      <c r="B13" s="113"/>
      <c r="C13" s="114"/>
      <c r="D13" s="109" t="s">
        <v>20</v>
      </c>
      <c r="E13" s="114"/>
      <c r="F13" s="110" t="s">
        <v>21</v>
      </c>
      <c r="G13" s="114"/>
      <c r="H13" s="114"/>
      <c r="I13" s="109" t="s">
        <v>22</v>
      </c>
      <c r="J13" s="110" t="s">
        <v>5</v>
      </c>
      <c r="K13" s="117"/>
    </row>
    <row r="14" spans="1:70" s="118" customFormat="1" ht="14.45" customHeight="1">
      <c r="B14" s="113"/>
      <c r="C14" s="114"/>
      <c r="D14" s="109" t="s">
        <v>24</v>
      </c>
      <c r="E14" s="114"/>
      <c r="F14" s="110" t="s">
        <v>25</v>
      </c>
      <c r="G14" s="114"/>
      <c r="H14" s="114"/>
      <c r="I14" s="109" t="s">
        <v>26</v>
      </c>
      <c r="J14" s="184" t="str">
        <f>'Rekapitulace stavby'!AN8</f>
        <v>28. 12. 2018</v>
      </c>
      <c r="K14" s="117"/>
    </row>
    <row r="15" spans="1:70" s="118" customFormat="1" ht="10.9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7"/>
    </row>
    <row r="16" spans="1:70" s="118" customFormat="1" ht="14.45" customHeight="1">
      <c r="B16" s="113"/>
      <c r="C16" s="114"/>
      <c r="D16" s="109" t="s">
        <v>28</v>
      </c>
      <c r="E16" s="114"/>
      <c r="F16" s="114"/>
      <c r="G16" s="114"/>
      <c r="H16" s="114"/>
      <c r="I16" s="109" t="s">
        <v>29</v>
      </c>
      <c r="J16" s="110" t="s">
        <v>5</v>
      </c>
      <c r="K16" s="117"/>
    </row>
    <row r="17" spans="2:11" s="118" customFormat="1" ht="18" customHeight="1">
      <c r="B17" s="113"/>
      <c r="C17" s="114"/>
      <c r="D17" s="114"/>
      <c r="E17" s="110" t="s">
        <v>30</v>
      </c>
      <c r="F17" s="114"/>
      <c r="G17" s="114"/>
      <c r="H17" s="114"/>
      <c r="I17" s="109" t="s">
        <v>31</v>
      </c>
      <c r="J17" s="110" t="s">
        <v>5</v>
      </c>
      <c r="K17" s="117"/>
    </row>
    <row r="18" spans="2:11" s="118" customFormat="1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7"/>
    </row>
    <row r="19" spans="2:11" s="118" customFormat="1" ht="14.45" customHeight="1">
      <c r="B19" s="113"/>
      <c r="C19" s="114"/>
      <c r="D19" s="109" t="s">
        <v>32</v>
      </c>
      <c r="E19" s="114"/>
      <c r="F19" s="114"/>
      <c r="G19" s="114"/>
      <c r="H19" s="114"/>
      <c r="I19" s="109" t="s">
        <v>29</v>
      </c>
      <c r="J19" s="110" t="str">
        <f>IF('Rekapitulace stavby'!AN13="Vyplň údaj","",IF('Rekapitulace stavby'!AN13="","",'Rekapitulace stavby'!AN13))</f>
        <v/>
      </c>
      <c r="K19" s="117"/>
    </row>
    <row r="20" spans="2:11" s="118" customFormat="1" ht="18" customHeight="1">
      <c r="B20" s="113"/>
      <c r="C20" s="114"/>
      <c r="D20" s="114"/>
      <c r="E20" s="110" t="str">
        <f>IF('Rekapitulace stavby'!E14="Vyplň údaj","",IF('Rekapitulace stavby'!E14="","",'Rekapitulace stavby'!E14))</f>
        <v/>
      </c>
      <c r="F20" s="114"/>
      <c r="G20" s="114"/>
      <c r="H20" s="114"/>
      <c r="I20" s="109" t="s">
        <v>31</v>
      </c>
      <c r="J20" s="110" t="str">
        <f>IF('Rekapitulace stavby'!AN14="Vyplň údaj","",IF('Rekapitulace stavby'!AN14="","",'Rekapitulace stavby'!AN14))</f>
        <v/>
      </c>
      <c r="K20" s="117"/>
    </row>
    <row r="21" spans="2:11" s="118" customFormat="1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7"/>
    </row>
    <row r="22" spans="2:11" s="118" customFormat="1" ht="14.45" customHeight="1">
      <c r="B22" s="113"/>
      <c r="C22" s="114"/>
      <c r="D22" s="109" t="s">
        <v>34</v>
      </c>
      <c r="E22" s="114"/>
      <c r="F22" s="114"/>
      <c r="G22" s="114"/>
      <c r="H22" s="114"/>
      <c r="I22" s="109" t="s">
        <v>29</v>
      </c>
      <c r="J22" s="110" t="s">
        <v>5</v>
      </c>
      <c r="K22" s="117"/>
    </row>
    <row r="23" spans="2:11" s="118" customFormat="1" ht="18" customHeight="1">
      <c r="B23" s="113"/>
      <c r="C23" s="114"/>
      <c r="D23" s="114"/>
      <c r="E23" s="110" t="s">
        <v>35</v>
      </c>
      <c r="F23" s="114"/>
      <c r="G23" s="114"/>
      <c r="H23" s="114"/>
      <c r="I23" s="109" t="s">
        <v>31</v>
      </c>
      <c r="J23" s="110" t="s">
        <v>5</v>
      </c>
      <c r="K23" s="117"/>
    </row>
    <row r="24" spans="2:1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7"/>
    </row>
    <row r="25" spans="2:11" s="118" customFormat="1" ht="14.45" customHeight="1">
      <c r="B25" s="113"/>
      <c r="C25" s="114"/>
      <c r="D25" s="109" t="s">
        <v>37</v>
      </c>
      <c r="E25" s="114"/>
      <c r="F25" s="114"/>
      <c r="G25" s="114"/>
      <c r="H25" s="114"/>
      <c r="I25" s="114"/>
      <c r="J25" s="114"/>
      <c r="K25" s="117"/>
    </row>
    <row r="26" spans="2:11" s="188" customFormat="1" ht="71.25" customHeight="1">
      <c r="B26" s="185"/>
      <c r="C26" s="186"/>
      <c r="D26" s="186"/>
      <c r="E26" s="326" t="s">
        <v>38</v>
      </c>
      <c r="F26" s="326"/>
      <c r="G26" s="326"/>
      <c r="H26" s="326"/>
      <c r="I26" s="186"/>
      <c r="J26" s="186"/>
      <c r="K26" s="187"/>
    </row>
    <row r="27" spans="2:11" s="118" customFormat="1" ht="6.95" customHeight="1">
      <c r="B27" s="113"/>
      <c r="C27" s="114"/>
      <c r="D27" s="114"/>
      <c r="E27" s="114"/>
      <c r="F27" s="114"/>
      <c r="G27" s="114"/>
      <c r="H27" s="114"/>
      <c r="I27" s="114"/>
      <c r="J27" s="114"/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25.35" customHeight="1">
      <c r="B29" s="113"/>
      <c r="C29" s="114"/>
      <c r="D29" s="190" t="s">
        <v>39</v>
      </c>
      <c r="E29" s="114"/>
      <c r="F29" s="114"/>
      <c r="G29" s="114"/>
      <c r="H29" s="114"/>
      <c r="I29" s="114"/>
      <c r="J29" s="191">
        <f>ROUND(J92,2)</f>
        <v>0</v>
      </c>
      <c r="K29" s="117"/>
    </row>
    <row r="30" spans="2:11" s="118" customFormat="1" ht="6.95" customHeight="1">
      <c r="B30" s="113"/>
      <c r="C30" s="114"/>
      <c r="D30" s="142"/>
      <c r="E30" s="142"/>
      <c r="F30" s="142"/>
      <c r="G30" s="142"/>
      <c r="H30" s="142"/>
      <c r="I30" s="142"/>
      <c r="J30" s="142"/>
      <c r="K30" s="189"/>
    </row>
    <row r="31" spans="2:11" s="118" customFormat="1" ht="14.45" customHeight="1">
      <c r="B31" s="113"/>
      <c r="C31" s="114"/>
      <c r="D31" s="114"/>
      <c r="E31" s="114"/>
      <c r="F31" s="192" t="s">
        <v>41</v>
      </c>
      <c r="G31" s="114"/>
      <c r="H31" s="114"/>
      <c r="I31" s="192" t="s">
        <v>40</v>
      </c>
      <c r="J31" s="192" t="s">
        <v>42</v>
      </c>
      <c r="K31" s="117"/>
    </row>
    <row r="32" spans="2:11" s="118" customFormat="1" ht="14.45" customHeight="1">
      <c r="B32" s="113"/>
      <c r="C32" s="114"/>
      <c r="D32" s="121" t="s">
        <v>43</v>
      </c>
      <c r="E32" s="121" t="s">
        <v>44</v>
      </c>
      <c r="F32" s="193">
        <f>ROUND(SUM(BE92:BE295), 2)</f>
        <v>0</v>
      </c>
      <c r="G32" s="114"/>
      <c r="H32" s="114"/>
      <c r="I32" s="194">
        <v>0.21</v>
      </c>
      <c r="J32" s="193">
        <f>ROUND(ROUND((SUM(BE92:BE295)), 2)*I32, 2)</f>
        <v>0</v>
      </c>
      <c r="K32" s="117"/>
    </row>
    <row r="33" spans="2:11" s="118" customFormat="1" ht="14.45" customHeight="1">
      <c r="B33" s="113"/>
      <c r="C33" s="114"/>
      <c r="D33" s="114"/>
      <c r="E33" s="121" t="s">
        <v>45</v>
      </c>
      <c r="F33" s="193">
        <f>ROUND(SUM(BF92:BF295), 2)</f>
        <v>0</v>
      </c>
      <c r="G33" s="114"/>
      <c r="H33" s="114"/>
      <c r="I33" s="194">
        <v>0.15</v>
      </c>
      <c r="J33" s="193">
        <f>ROUND(ROUND((SUM(BF92:BF295)), 2)*I33, 2)</f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46</v>
      </c>
      <c r="F34" s="193">
        <f>ROUND(SUM(BG92:BG295), 2)</f>
        <v>0</v>
      </c>
      <c r="G34" s="114"/>
      <c r="H34" s="114"/>
      <c r="I34" s="194">
        <v>0.21</v>
      </c>
      <c r="J34" s="193">
        <v>0</v>
      </c>
      <c r="K34" s="117"/>
    </row>
    <row r="35" spans="2:11" s="118" customFormat="1" ht="14.45" hidden="1" customHeight="1">
      <c r="B35" s="113"/>
      <c r="C35" s="114"/>
      <c r="D35" s="114"/>
      <c r="E35" s="121" t="s">
        <v>47</v>
      </c>
      <c r="F35" s="193">
        <f>ROUND(SUM(BH92:BH295), 2)</f>
        <v>0</v>
      </c>
      <c r="G35" s="114"/>
      <c r="H35" s="114"/>
      <c r="I35" s="194">
        <v>0.15</v>
      </c>
      <c r="J35" s="193">
        <v>0</v>
      </c>
      <c r="K35" s="117"/>
    </row>
    <row r="36" spans="2:11" s="118" customFormat="1" ht="14.45" hidden="1" customHeight="1">
      <c r="B36" s="113"/>
      <c r="C36" s="114"/>
      <c r="D36" s="114"/>
      <c r="E36" s="121" t="s">
        <v>48</v>
      </c>
      <c r="F36" s="193">
        <f>ROUND(SUM(BI92:BI295), 2)</f>
        <v>0</v>
      </c>
      <c r="G36" s="114"/>
      <c r="H36" s="114"/>
      <c r="I36" s="194">
        <v>0</v>
      </c>
      <c r="J36" s="193">
        <v>0</v>
      </c>
      <c r="K36" s="117"/>
    </row>
    <row r="37" spans="2:11" s="118" customFormat="1" ht="6.95" customHeight="1">
      <c r="B37" s="113"/>
      <c r="C37" s="114"/>
      <c r="D37" s="114"/>
      <c r="E37" s="114"/>
      <c r="F37" s="114"/>
      <c r="G37" s="114"/>
      <c r="H37" s="114"/>
      <c r="I37" s="114"/>
      <c r="J37" s="114"/>
      <c r="K37" s="117"/>
    </row>
    <row r="38" spans="2:11" s="118" customFormat="1" ht="25.35" customHeight="1">
      <c r="B38" s="113"/>
      <c r="C38" s="195"/>
      <c r="D38" s="196" t="s">
        <v>49</v>
      </c>
      <c r="E38" s="145"/>
      <c r="F38" s="145"/>
      <c r="G38" s="197" t="s">
        <v>50</v>
      </c>
      <c r="H38" s="198" t="s">
        <v>51</v>
      </c>
      <c r="I38" s="145"/>
      <c r="J38" s="199">
        <f>SUM(J29:J36)</f>
        <v>0</v>
      </c>
      <c r="K38" s="200"/>
    </row>
    <row r="39" spans="2:11" s="118" customFormat="1" ht="14.45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1"/>
    </row>
    <row r="43" spans="2:11" s="118" customFormat="1" ht="6.95" customHeight="1">
      <c r="B43" s="132"/>
      <c r="C43" s="133"/>
      <c r="D43" s="133"/>
      <c r="E43" s="133"/>
      <c r="F43" s="133"/>
      <c r="G43" s="133"/>
      <c r="H43" s="133"/>
      <c r="I43" s="133"/>
      <c r="J43" s="133"/>
      <c r="K43" s="201"/>
    </row>
    <row r="44" spans="2:11" s="118" customFormat="1" ht="36.950000000000003" customHeight="1">
      <c r="B44" s="113"/>
      <c r="C44" s="103" t="s">
        <v>129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6.9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7"/>
    </row>
    <row r="46" spans="2:11" s="118" customFormat="1" ht="14.45" customHeight="1">
      <c r="B46" s="113"/>
      <c r="C46" s="109" t="s">
        <v>19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6.5" customHeight="1">
      <c r="B47" s="113"/>
      <c r="C47" s="114"/>
      <c r="D47" s="114"/>
      <c r="E47" s="354" t="str">
        <f>E7</f>
        <v>Kosmonosy, obnova vodovodu a kanalizace - 2019 - etapa 1, část A</v>
      </c>
      <c r="F47" s="360"/>
      <c r="G47" s="360"/>
      <c r="H47" s="360"/>
      <c r="I47" s="114"/>
      <c r="J47" s="114"/>
      <c r="K47" s="117"/>
    </row>
    <row r="48" spans="2:11" ht="15">
      <c r="B48" s="101"/>
      <c r="C48" s="109" t="s">
        <v>125</v>
      </c>
      <c r="D48" s="102"/>
      <c r="E48" s="102"/>
      <c r="F48" s="102"/>
      <c r="G48" s="102"/>
      <c r="H48" s="102"/>
      <c r="I48" s="102"/>
      <c r="J48" s="102"/>
      <c r="K48" s="104"/>
    </row>
    <row r="49" spans="2:47" s="118" customFormat="1" ht="16.5" customHeight="1">
      <c r="B49" s="113"/>
      <c r="C49" s="114"/>
      <c r="D49" s="114"/>
      <c r="E49" s="354" t="s">
        <v>1011</v>
      </c>
      <c r="F49" s="355"/>
      <c r="G49" s="355"/>
      <c r="H49" s="355"/>
      <c r="I49" s="114"/>
      <c r="J49" s="114"/>
      <c r="K49" s="117"/>
    </row>
    <row r="50" spans="2:47" s="118" customFormat="1" ht="14.45" customHeight="1">
      <c r="B50" s="113"/>
      <c r="C50" s="109" t="s">
        <v>127</v>
      </c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7.25" customHeight="1">
      <c r="B51" s="113"/>
      <c r="C51" s="114"/>
      <c r="D51" s="114"/>
      <c r="E51" s="356" t="str">
        <f>E11</f>
        <v>2.3 - SO 2.3.1 Vodovodní řad 2 - etapa 1</v>
      </c>
      <c r="F51" s="355"/>
      <c r="G51" s="355"/>
      <c r="H51" s="355"/>
      <c r="I51" s="114"/>
      <c r="J51" s="114"/>
      <c r="K51" s="117"/>
    </row>
    <row r="52" spans="2:47" s="118" customFormat="1" ht="6.95" customHeight="1">
      <c r="B52" s="113"/>
      <c r="C52" s="114"/>
      <c r="D52" s="114"/>
      <c r="E52" s="114"/>
      <c r="F52" s="114"/>
      <c r="G52" s="114"/>
      <c r="H52" s="114"/>
      <c r="I52" s="114"/>
      <c r="J52" s="114"/>
      <c r="K52" s="117"/>
    </row>
    <row r="53" spans="2:47" s="118" customFormat="1" ht="18" customHeight="1">
      <c r="B53" s="113"/>
      <c r="C53" s="109" t="s">
        <v>24</v>
      </c>
      <c r="D53" s="114"/>
      <c r="E53" s="114"/>
      <c r="F53" s="110" t="str">
        <f>F14</f>
        <v>Kosmonosy</v>
      </c>
      <c r="G53" s="114"/>
      <c r="H53" s="114"/>
      <c r="I53" s="109" t="s">
        <v>26</v>
      </c>
      <c r="J53" s="184" t="str">
        <f>IF(J14="","",J14)</f>
        <v>28. 12. 2018</v>
      </c>
      <c r="K53" s="117"/>
    </row>
    <row r="54" spans="2:47" s="118" customFormat="1" ht="6.95" customHeight="1">
      <c r="B54" s="113"/>
      <c r="C54" s="114"/>
      <c r="D54" s="114"/>
      <c r="E54" s="114"/>
      <c r="F54" s="114"/>
      <c r="G54" s="114"/>
      <c r="H54" s="114"/>
      <c r="I54" s="114"/>
      <c r="J54" s="114"/>
      <c r="K54" s="117"/>
    </row>
    <row r="55" spans="2:47" s="118" customFormat="1" ht="15">
      <c r="B55" s="113"/>
      <c r="C55" s="109" t="s">
        <v>28</v>
      </c>
      <c r="D55" s="114"/>
      <c r="E55" s="114"/>
      <c r="F55" s="110" t="str">
        <f>E17</f>
        <v>Vodovody a kanalizace Mladá Boleslav, a.s.</v>
      </c>
      <c r="G55" s="114"/>
      <c r="H55" s="114"/>
      <c r="I55" s="109" t="s">
        <v>34</v>
      </c>
      <c r="J55" s="326" t="str">
        <f>E23</f>
        <v>Šindlar s.r.o., Na Brně 372/2a, Hradec Králové 6</v>
      </c>
      <c r="K55" s="117"/>
    </row>
    <row r="56" spans="2:47" s="118" customFormat="1" ht="14.45" customHeight="1">
      <c r="B56" s="113"/>
      <c r="C56" s="109" t="s">
        <v>32</v>
      </c>
      <c r="D56" s="114"/>
      <c r="E56" s="114"/>
      <c r="F56" s="110" t="str">
        <f>IF(E20="","",E20)</f>
        <v/>
      </c>
      <c r="G56" s="114"/>
      <c r="H56" s="114"/>
      <c r="I56" s="114"/>
      <c r="J56" s="357"/>
      <c r="K56" s="117"/>
    </row>
    <row r="57" spans="2:47" s="118" customFormat="1" ht="10.35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7"/>
    </row>
    <row r="58" spans="2:47" s="118" customFormat="1" ht="29.25" customHeight="1">
      <c r="B58" s="113"/>
      <c r="C58" s="202" t="s">
        <v>130</v>
      </c>
      <c r="D58" s="195"/>
      <c r="E58" s="195"/>
      <c r="F58" s="195"/>
      <c r="G58" s="195"/>
      <c r="H58" s="195"/>
      <c r="I58" s="195"/>
      <c r="J58" s="203" t="s">
        <v>131</v>
      </c>
      <c r="K58" s="204"/>
    </row>
    <row r="59" spans="2:47" s="118" customFormat="1" ht="10.35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7"/>
    </row>
    <row r="60" spans="2:47" s="118" customFormat="1" ht="29.25" customHeight="1">
      <c r="B60" s="113"/>
      <c r="C60" s="205" t="s">
        <v>132</v>
      </c>
      <c r="D60" s="114"/>
      <c r="E60" s="114"/>
      <c r="F60" s="114"/>
      <c r="G60" s="114"/>
      <c r="H60" s="114"/>
      <c r="I60" s="114"/>
      <c r="J60" s="191">
        <f>J92</f>
        <v>0</v>
      </c>
      <c r="K60" s="117"/>
      <c r="AU60" s="97" t="s">
        <v>133</v>
      </c>
    </row>
    <row r="61" spans="2:47" s="212" customFormat="1" ht="24.95" customHeight="1">
      <c r="B61" s="206"/>
      <c r="C61" s="207"/>
      <c r="D61" s="208" t="s">
        <v>134</v>
      </c>
      <c r="E61" s="209"/>
      <c r="F61" s="209"/>
      <c r="G61" s="209"/>
      <c r="H61" s="209"/>
      <c r="I61" s="209"/>
      <c r="J61" s="210">
        <f>J93</f>
        <v>0</v>
      </c>
      <c r="K61" s="211"/>
    </row>
    <row r="62" spans="2:47" s="171" customFormat="1" ht="19.899999999999999" customHeight="1">
      <c r="B62" s="213"/>
      <c r="C62" s="214"/>
      <c r="D62" s="215" t="s">
        <v>135</v>
      </c>
      <c r="E62" s="216"/>
      <c r="F62" s="216"/>
      <c r="G62" s="216"/>
      <c r="H62" s="216"/>
      <c r="I62" s="216"/>
      <c r="J62" s="217">
        <f>J94</f>
        <v>0</v>
      </c>
      <c r="K62" s="218"/>
    </row>
    <row r="63" spans="2:47" s="171" customFormat="1" ht="19.899999999999999" customHeight="1">
      <c r="B63" s="213"/>
      <c r="C63" s="214"/>
      <c r="D63" s="215" t="s">
        <v>136</v>
      </c>
      <c r="E63" s="216"/>
      <c r="F63" s="216"/>
      <c r="G63" s="216"/>
      <c r="H63" s="216"/>
      <c r="I63" s="216"/>
      <c r="J63" s="217">
        <f>J174</f>
        <v>0</v>
      </c>
      <c r="K63" s="218"/>
    </row>
    <row r="64" spans="2:47" s="171" customFormat="1" ht="19.899999999999999" customHeight="1">
      <c r="B64" s="213"/>
      <c r="C64" s="214"/>
      <c r="D64" s="215" t="s">
        <v>138</v>
      </c>
      <c r="E64" s="216"/>
      <c r="F64" s="216"/>
      <c r="G64" s="216"/>
      <c r="H64" s="216"/>
      <c r="I64" s="216"/>
      <c r="J64" s="217">
        <f>J180</f>
        <v>0</v>
      </c>
      <c r="K64" s="218"/>
    </row>
    <row r="65" spans="2:12" s="171" customFormat="1" ht="19.899999999999999" customHeight="1">
      <c r="B65" s="213"/>
      <c r="C65" s="214"/>
      <c r="D65" s="215" t="s">
        <v>139</v>
      </c>
      <c r="E65" s="216"/>
      <c r="F65" s="216"/>
      <c r="G65" s="216"/>
      <c r="H65" s="216"/>
      <c r="I65" s="216"/>
      <c r="J65" s="217">
        <f>J188</f>
        <v>0</v>
      </c>
      <c r="K65" s="218"/>
    </row>
    <row r="66" spans="2:12" s="171" customFormat="1" ht="19.899999999999999" customHeight="1">
      <c r="B66" s="213"/>
      <c r="C66" s="214"/>
      <c r="D66" s="215" t="s">
        <v>140</v>
      </c>
      <c r="E66" s="216"/>
      <c r="F66" s="216"/>
      <c r="G66" s="216"/>
      <c r="H66" s="216"/>
      <c r="I66" s="216"/>
      <c r="J66" s="217">
        <f>J216</f>
        <v>0</v>
      </c>
      <c r="K66" s="218"/>
    </row>
    <row r="67" spans="2:12" s="171" customFormat="1" ht="19.899999999999999" customHeight="1">
      <c r="B67" s="213"/>
      <c r="C67" s="214"/>
      <c r="D67" s="215" t="s">
        <v>141</v>
      </c>
      <c r="E67" s="216"/>
      <c r="F67" s="216"/>
      <c r="G67" s="216"/>
      <c r="H67" s="216"/>
      <c r="I67" s="216"/>
      <c r="J67" s="217">
        <f>J267</f>
        <v>0</v>
      </c>
      <c r="K67" s="218"/>
    </row>
    <row r="68" spans="2:12" s="171" customFormat="1" ht="19.899999999999999" customHeight="1">
      <c r="B68" s="213"/>
      <c r="C68" s="214"/>
      <c r="D68" s="215" t="s">
        <v>142</v>
      </c>
      <c r="E68" s="216"/>
      <c r="F68" s="216"/>
      <c r="G68" s="216"/>
      <c r="H68" s="216"/>
      <c r="I68" s="216"/>
      <c r="J68" s="217">
        <f>J277</f>
        <v>0</v>
      </c>
      <c r="K68" s="218"/>
    </row>
    <row r="69" spans="2:12" s="171" customFormat="1" ht="19.899999999999999" customHeight="1">
      <c r="B69" s="213"/>
      <c r="C69" s="214"/>
      <c r="D69" s="215" t="s">
        <v>143</v>
      </c>
      <c r="E69" s="216"/>
      <c r="F69" s="216"/>
      <c r="G69" s="216"/>
      <c r="H69" s="216"/>
      <c r="I69" s="216"/>
      <c r="J69" s="217">
        <f>J282</f>
        <v>0</v>
      </c>
      <c r="K69" s="218"/>
    </row>
    <row r="70" spans="2:12" s="212" customFormat="1" ht="24.95" customHeight="1">
      <c r="B70" s="206"/>
      <c r="C70" s="207"/>
      <c r="D70" s="208" t="s">
        <v>567</v>
      </c>
      <c r="E70" s="209"/>
      <c r="F70" s="209"/>
      <c r="G70" s="209"/>
      <c r="H70" s="209"/>
      <c r="I70" s="209"/>
      <c r="J70" s="210">
        <f>J284</f>
        <v>0</v>
      </c>
      <c r="K70" s="211"/>
    </row>
    <row r="71" spans="2:12" s="118" customFormat="1" ht="21.75" customHeight="1">
      <c r="B71" s="113"/>
      <c r="C71" s="114"/>
      <c r="D71" s="114"/>
      <c r="E71" s="114"/>
      <c r="F71" s="114"/>
      <c r="G71" s="114"/>
      <c r="H71" s="114"/>
      <c r="I71" s="114"/>
      <c r="J71" s="114"/>
      <c r="K71" s="117"/>
    </row>
    <row r="72" spans="2:12" s="118" customFormat="1" ht="6.95" customHeight="1">
      <c r="B72" s="129"/>
      <c r="C72" s="130"/>
      <c r="D72" s="130"/>
      <c r="E72" s="130"/>
      <c r="F72" s="130"/>
      <c r="G72" s="130"/>
      <c r="H72" s="130"/>
      <c r="I72" s="130"/>
      <c r="J72" s="130"/>
      <c r="K72" s="131"/>
    </row>
    <row r="76" spans="2:12" s="118" customFormat="1" ht="6.95" customHeight="1"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13"/>
    </row>
    <row r="77" spans="2:12" s="118" customFormat="1" ht="36.950000000000003" customHeight="1">
      <c r="B77" s="113"/>
      <c r="C77" s="134" t="s">
        <v>144</v>
      </c>
      <c r="L77" s="113"/>
    </row>
    <row r="78" spans="2:12" s="118" customFormat="1" ht="6.95" customHeight="1">
      <c r="B78" s="113"/>
      <c r="L78" s="113"/>
    </row>
    <row r="79" spans="2:12" s="118" customFormat="1" ht="14.45" customHeight="1">
      <c r="B79" s="113"/>
      <c r="C79" s="136" t="s">
        <v>19</v>
      </c>
      <c r="L79" s="113"/>
    </row>
    <row r="80" spans="2:12" s="118" customFormat="1" ht="16.5" customHeight="1">
      <c r="B80" s="113"/>
      <c r="E80" s="358" t="str">
        <f>E7</f>
        <v>Kosmonosy, obnova vodovodu a kanalizace - 2019 - etapa 1, část A</v>
      </c>
      <c r="F80" s="359"/>
      <c r="G80" s="359"/>
      <c r="H80" s="359"/>
      <c r="L80" s="113"/>
    </row>
    <row r="81" spans="2:65" ht="15">
      <c r="B81" s="101"/>
      <c r="C81" s="136" t="s">
        <v>125</v>
      </c>
      <c r="L81" s="101"/>
    </row>
    <row r="82" spans="2:65" s="118" customFormat="1" ht="16.5" customHeight="1">
      <c r="B82" s="113"/>
      <c r="E82" s="358" t="s">
        <v>1011</v>
      </c>
      <c r="F82" s="352"/>
      <c r="G82" s="352"/>
      <c r="H82" s="352"/>
      <c r="L82" s="113"/>
    </row>
    <row r="83" spans="2:65" s="118" customFormat="1" ht="14.45" customHeight="1">
      <c r="B83" s="113"/>
      <c r="C83" s="136" t="s">
        <v>127</v>
      </c>
      <c r="L83" s="113"/>
    </row>
    <row r="84" spans="2:65" s="118" customFormat="1" ht="17.25" customHeight="1">
      <c r="B84" s="113"/>
      <c r="E84" s="345" t="str">
        <f>E11</f>
        <v>2.3 - SO 2.3.1 Vodovodní řad 2 - etapa 1</v>
      </c>
      <c r="F84" s="352"/>
      <c r="G84" s="352"/>
      <c r="H84" s="352"/>
      <c r="L84" s="113"/>
    </row>
    <row r="85" spans="2:65" s="118" customFormat="1" ht="6.95" customHeight="1">
      <c r="B85" s="113"/>
      <c r="L85" s="113"/>
    </row>
    <row r="86" spans="2:65" s="118" customFormat="1" ht="18" customHeight="1">
      <c r="B86" s="113"/>
      <c r="C86" s="136" t="s">
        <v>24</v>
      </c>
      <c r="F86" s="219" t="str">
        <f>F14</f>
        <v>Kosmonosy</v>
      </c>
      <c r="I86" s="136" t="s">
        <v>26</v>
      </c>
      <c r="J86" s="220" t="str">
        <f>IF(J14="","",J14)</f>
        <v>28. 12. 2018</v>
      </c>
      <c r="L86" s="113"/>
    </row>
    <row r="87" spans="2:65" s="118" customFormat="1" ht="6.95" customHeight="1">
      <c r="B87" s="113"/>
      <c r="L87" s="113"/>
    </row>
    <row r="88" spans="2:65" s="118" customFormat="1" ht="15">
      <c r="B88" s="113"/>
      <c r="C88" s="136" t="s">
        <v>28</v>
      </c>
      <c r="F88" s="219" t="str">
        <f>E17</f>
        <v>Vodovody a kanalizace Mladá Boleslav, a.s.</v>
      </c>
      <c r="I88" s="136" t="s">
        <v>34</v>
      </c>
      <c r="J88" s="219" t="str">
        <f>E23</f>
        <v>Šindlar s.r.o., Na Brně 372/2a, Hradec Králové 6</v>
      </c>
      <c r="L88" s="113"/>
    </row>
    <row r="89" spans="2:65" s="118" customFormat="1" ht="14.45" customHeight="1">
      <c r="B89" s="113"/>
      <c r="C89" s="136" t="s">
        <v>32</v>
      </c>
      <c r="F89" s="219" t="str">
        <f>IF(E20="","",E20)</f>
        <v/>
      </c>
      <c r="L89" s="113"/>
    </row>
    <row r="90" spans="2:65" s="118" customFormat="1" ht="10.35" customHeight="1">
      <c r="B90" s="113"/>
      <c r="L90" s="113"/>
    </row>
    <row r="91" spans="2:65" s="225" customFormat="1" ht="29.25" customHeight="1">
      <c r="B91" s="221"/>
      <c r="C91" s="222" t="s">
        <v>145</v>
      </c>
      <c r="D91" s="223" t="s">
        <v>58</v>
      </c>
      <c r="E91" s="223" t="s">
        <v>54</v>
      </c>
      <c r="F91" s="223" t="s">
        <v>146</v>
      </c>
      <c r="G91" s="223" t="s">
        <v>147</v>
      </c>
      <c r="H91" s="223" t="s">
        <v>148</v>
      </c>
      <c r="I91" s="223" t="s">
        <v>149</v>
      </c>
      <c r="J91" s="223" t="s">
        <v>131</v>
      </c>
      <c r="K91" s="224" t="s">
        <v>150</v>
      </c>
      <c r="L91" s="221"/>
      <c r="M91" s="147" t="s">
        <v>151</v>
      </c>
      <c r="N91" s="148" t="s">
        <v>43</v>
      </c>
      <c r="O91" s="148" t="s">
        <v>152</v>
      </c>
      <c r="P91" s="148" t="s">
        <v>153</v>
      </c>
      <c r="Q91" s="148" t="s">
        <v>154</v>
      </c>
      <c r="R91" s="148" t="s">
        <v>155</v>
      </c>
      <c r="S91" s="148" t="s">
        <v>156</v>
      </c>
      <c r="T91" s="149" t="s">
        <v>157</v>
      </c>
    </row>
    <row r="92" spans="2:65" s="118" customFormat="1" ht="29.25" customHeight="1">
      <c r="B92" s="113"/>
      <c r="C92" s="151" t="s">
        <v>132</v>
      </c>
      <c r="J92" s="226">
        <f>BK92</f>
        <v>0</v>
      </c>
      <c r="L92" s="113"/>
      <c r="M92" s="150"/>
      <c r="N92" s="142"/>
      <c r="O92" s="142"/>
      <c r="P92" s="227">
        <f>P93+P284</f>
        <v>0</v>
      </c>
      <c r="Q92" s="142"/>
      <c r="R92" s="227">
        <f>R93+R284</f>
        <v>63.873194400000003</v>
      </c>
      <c r="S92" s="142"/>
      <c r="T92" s="228">
        <f>T93+T284</f>
        <v>86.203520000000012</v>
      </c>
      <c r="AT92" s="97" t="s">
        <v>72</v>
      </c>
      <c r="AU92" s="97" t="s">
        <v>133</v>
      </c>
      <c r="BK92" s="229">
        <f>BK93+BK284</f>
        <v>0</v>
      </c>
    </row>
    <row r="93" spans="2:65" s="231" customFormat="1" ht="37.35" customHeight="1">
      <c r="B93" s="230"/>
      <c r="D93" s="232" t="s">
        <v>72</v>
      </c>
      <c r="E93" s="233" t="s">
        <v>158</v>
      </c>
      <c r="F93" s="233" t="s">
        <v>159</v>
      </c>
      <c r="J93" s="234">
        <f>BK93</f>
        <v>0</v>
      </c>
      <c r="L93" s="230"/>
      <c r="M93" s="235"/>
      <c r="N93" s="236"/>
      <c r="O93" s="236"/>
      <c r="P93" s="237">
        <f>P94+P174+P180+P188+P216+P267+P277+P282</f>
        <v>0</v>
      </c>
      <c r="Q93" s="236"/>
      <c r="R93" s="237">
        <f>R94+R174+R180+R188+R216+R267+R277+R282</f>
        <v>3.8731944</v>
      </c>
      <c r="S93" s="236"/>
      <c r="T93" s="238">
        <f>T94+T174+T180+T188+T216+T267+T277+T282</f>
        <v>86.203520000000012</v>
      </c>
      <c r="AR93" s="232" t="s">
        <v>77</v>
      </c>
      <c r="AT93" s="239" t="s">
        <v>72</v>
      </c>
      <c r="AU93" s="239" t="s">
        <v>73</v>
      </c>
      <c r="AY93" s="232" t="s">
        <v>160</v>
      </c>
      <c r="BK93" s="240">
        <f>BK94+BK174+BK180+BK188+BK216+BK267+BK277+BK282</f>
        <v>0</v>
      </c>
    </row>
    <row r="94" spans="2:65" s="231" customFormat="1" ht="19.899999999999999" customHeight="1">
      <c r="B94" s="230"/>
      <c r="D94" s="232" t="s">
        <v>72</v>
      </c>
      <c r="E94" s="241" t="s">
        <v>77</v>
      </c>
      <c r="F94" s="241" t="s">
        <v>161</v>
      </c>
      <c r="J94" s="242">
        <f>BK94</f>
        <v>0</v>
      </c>
      <c r="L94" s="230"/>
      <c r="M94" s="235"/>
      <c r="N94" s="236"/>
      <c r="O94" s="236"/>
      <c r="P94" s="237">
        <f>SUM(P95:P173)</f>
        <v>0</v>
      </c>
      <c r="Q94" s="236"/>
      <c r="R94" s="237">
        <f>SUM(R95:R173)</f>
        <v>0.52583240000000009</v>
      </c>
      <c r="S94" s="236"/>
      <c r="T94" s="238">
        <f>SUM(T95:T173)</f>
        <v>86.157440000000008</v>
      </c>
      <c r="AR94" s="232" t="s">
        <v>77</v>
      </c>
      <c r="AT94" s="239" t="s">
        <v>72</v>
      </c>
      <c r="AU94" s="239" t="s">
        <v>77</v>
      </c>
      <c r="AY94" s="232" t="s">
        <v>160</v>
      </c>
      <c r="BK94" s="240">
        <f>SUM(BK95:BK173)</f>
        <v>0</v>
      </c>
    </row>
    <row r="95" spans="2:65" s="118" customFormat="1" ht="51" customHeight="1">
      <c r="B95" s="113"/>
      <c r="C95" s="243" t="s">
        <v>77</v>
      </c>
      <c r="D95" s="243" t="s">
        <v>162</v>
      </c>
      <c r="E95" s="244" t="s">
        <v>163</v>
      </c>
      <c r="F95" s="245" t="s">
        <v>164</v>
      </c>
      <c r="G95" s="246" t="s">
        <v>165</v>
      </c>
      <c r="H95" s="247">
        <v>104.56</v>
      </c>
      <c r="I95" s="8"/>
      <c r="J95" s="248">
        <f>ROUND(I95*H95,2)</f>
        <v>0</v>
      </c>
      <c r="K95" s="245" t="s">
        <v>166</v>
      </c>
      <c r="L95" s="113"/>
      <c r="M95" s="249" t="s">
        <v>5</v>
      </c>
      <c r="N95" s="250" t="s">
        <v>44</v>
      </c>
      <c r="O95" s="114"/>
      <c r="P95" s="251">
        <f>O95*H95</f>
        <v>0</v>
      </c>
      <c r="Q95" s="251">
        <v>0</v>
      </c>
      <c r="R95" s="251">
        <f>Q95*H95</f>
        <v>0</v>
      </c>
      <c r="S95" s="251">
        <v>0.44</v>
      </c>
      <c r="T95" s="252">
        <f>S95*H95</f>
        <v>46.006399999999999</v>
      </c>
      <c r="AR95" s="97" t="s">
        <v>167</v>
      </c>
      <c r="AT95" s="97" t="s">
        <v>162</v>
      </c>
      <c r="AU95" s="97" t="s">
        <v>81</v>
      </c>
      <c r="AY95" s="97" t="s">
        <v>160</v>
      </c>
      <c r="BE95" s="253">
        <f>IF(N95="základní",J95,0)</f>
        <v>0</v>
      </c>
      <c r="BF95" s="253">
        <f>IF(N95="snížená",J95,0)</f>
        <v>0</v>
      </c>
      <c r="BG95" s="253">
        <f>IF(N95="zákl. přenesená",J95,0)</f>
        <v>0</v>
      </c>
      <c r="BH95" s="253">
        <f>IF(N95="sníž. přenesená",J95,0)</f>
        <v>0</v>
      </c>
      <c r="BI95" s="253">
        <f>IF(N95="nulová",J95,0)</f>
        <v>0</v>
      </c>
      <c r="BJ95" s="97" t="s">
        <v>77</v>
      </c>
      <c r="BK95" s="253">
        <f>ROUND(I95*H95,2)</f>
        <v>0</v>
      </c>
      <c r="BL95" s="97" t="s">
        <v>167</v>
      </c>
      <c r="BM95" s="97" t="s">
        <v>1148</v>
      </c>
    </row>
    <row r="96" spans="2:65" s="118" customFormat="1" ht="27">
      <c r="B96" s="113"/>
      <c r="D96" s="254" t="s">
        <v>169</v>
      </c>
      <c r="F96" s="255" t="s">
        <v>170</v>
      </c>
      <c r="I96" s="6"/>
      <c r="L96" s="113"/>
      <c r="M96" s="256"/>
      <c r="N96" s="114"/>
      <c r="O96" s="114"/>
      <c r="P96" s="114"/>
      <c r="Q96" s="114"/>
      <c r="R96" s="114"/>
      <c r="S96" s="114"/>
      <c r="T96" s="144"/>
      <c r="AT96" s="97" t="s">
        <v>169</v>
      </c>
      <c r="AU96" s="97" t="s">
        <v>81</v>
      </c>
    </row>
    <row r="97" spans="2:65" s="258" customFormat="1">
      <c r="B97" s="257"/>
      <c r="D97" s="254" t="s">
        <v>171</v>
      </c>
      <c r="E97" s="259" t="s">
        <v>5</v>
      </c>
      <c r="F97" s="260" t="s">
        <v>324</v>
      </c>
      <c r="H97" s="259" t="s">
        <v>5</v>
      </c>
      <c r="I97" s="9"/>
      <c r="L97" s="257"/>
      <c r="M97" s="261"/>
      <c r="N97" s="262"/>
      <c r="O97" s="262"/>
      <c r="P97" s="262"/>
      <c r="Q97" s="262"/>
      <c r="R97" s="262"/>
      <c r="S97" s="262"/>
      <c r="T97" s="263"/>
      <c r="AT97" s="259" t="s">
        <v>171</v>
      </c>
      <c r="AU97" s="259" t="s">
        <v>81</v>
      </c>
      <c r="AV97" s="258" t="s">
        <v>77</v>
      </c>
      <c r="AW97" s="258" t="s">
        <v>36</v>
      </c>
      <c r="AX97" s="258" t="s">
        <v>73</v>
      </c>
      <c r="AY97" s="259" t="s">
        <v>160</v>
      </c>
    </row>
    <row r="98" spans="2:65" s="258" customFormat="1">
      <c r="B98" s="257"/>
      <c r="D98" s="254" t="s">
        <v>171</v>
      </c>
      <c r="E98" s="259" t="s">
        <v>5</v>
      </c>
      <c r="F98" s="260" t="s">
        <v>173</v>
      </c>
      <c r="H98" s="259" t="s">
        <v>5</v>
      </c>
      <c r="I98" s="9"/>
      <c r="L98" s="257"/>
      <c r="M98" s="261"/>
      <c r="N98" s="262"/>
      <c r="O98" s="262"/>
      <c r="P98" s="262"/>
      <c r="Q98" s="262"/>
      <c r="R98" s="262"/>
      <c r="S98" s="262"/>
      <c r="T98" s="263"/>
      <c r="AT98" s="259" t="s">
        <v>171</v>
      </c>
      <c r="AU98" s="259" t="s">
        <v>81</v>
      </c>
      <c r="AV98" s="258" t="s">
        <v>77</v>
      </c>
      <c r="AW98" s="258" t="s">
        <v>36</v>
      </c>
      <c r="AX98" s="258" t="s">
        <v>73</v>
      </c>
      <c r="AY98" s="259" t="s">
        <v>160</v>
      </c>
    </row>
    <row r="99" spans="2:65" s="265" customFormat="1">
      <c r="B99" s="264"/>
      <c r="D99" s="254" t="s">
        <v>171</v>
      </c>
      <c r="E99" s="266" t="s">
        <v>5</v>
      </c>
      <c r="F99" s="267" t="s">
        <v>1149</v>
      </c>
      <c r="H99" s="268">
        <v>104.06</v>
      </c>
      <c r="I99" s="10"/>
      <c r="L99" s="264"/>
      <c r="M99" s="269"/>
      <c r="N99" s="270"/>
      <c r="O99" s="270"/>
      <c r="P99" s="270"/>
      <c r="Q99" s="270"/>
      <c r="R99" s="270"/>
      <c r="S99" s="270"/>
      <c r="T99" s="271"/>
      <c r="AT99" s="266" t="s">
        <v>171</v>
      </c>
      <c r="AU99" s="266" t="s">
        <v>81</v>
      </c>
      <c r="AV99" s="265" t="s">
        <v>81</v>
      </c>
      <c r="AW99" s="265" t="s">
        <v>36</v>
      </c>
      <c r="AX99" s="265" t="s">
        <v>73</v>
      </c>
      <c r="AY99" s="266" t="s">
        <v>160</v>
      </c>
    </row>
    <row r="100" spans="2:65" s="265" customFormat="1">
      <c r="B100" s="264"/>
      <c r="D100" s="254" t="s">
        <v>171</v>
      </c>
      <c r="E100" s="266" t="s">
        <v>5</v>
      </c>
      <c r="F100" s="267" t="s">
        <v>1150</v>
      </c>
      <c r="H100" s="268">
        <v>0.5</v>
      </c>
      <c r="I100" s="10"/>
      <c r="L100" s="264"/>
      <c r="M100" s="269"/>
      <c r="N100" s="270"/>
      <c r="O100" s="270"/>
      <c r="P100" s="270"/>
      <c r="Q100" s="270"/>
      <c r="R100" s="270"/>
      <c r="S100" s="270"/>
      <c r="T100" s="271"/>
      <c r="AT100" s="266" t="s">
        <v>171</v>
      </c>
      <c r="AU100" s="266" t="s">
        <v>81</v>
      </c>
      <c r="AV100" s="265" t="s">
        <v>81</v>
      </c>
      <c r="AW100" s="265" t="s">
        <v>36</v>
      </c>
      <c r="AX100" s="265" t="s">
        <v>73</v>
      </c>
      <c r="AY100" s="266" t="s">
        <v>160</v>
      </c>
    </row>
    <row r="101" spans="2:65" s="273" customFormat="1">
      <c r="B101" s="272"/>
      <c r="D101" s="254" t="s">
        <v>171</v>
      </c>
      <c r="E101" s="274" t="s">
        <v>5</v>
      </c>
      <c r="F101" s="275" t="s">
        <v>176</v>
      </c>
      <c r="H101" s="276">
        <v>104.56</v>
      </c>
      <c r="I101" s="11"/>
      <c r="L101" s="272"/>
      <c r="M101" s="277"/>
      <c r="N101" s="278"/>
      <c r="O101" s="278"/>
      <c r="P101" s="278"/>
      <c r="Q101" s="278"/>
      <c r="R101" s="278"/>
      <c r="S101" s="278"/>
      <c r="T101" s="279"/>
      <c r="AT101" s="274" t="s">
        <v>171</v>
      </c>
      <c r="AU101" s="274" t="s">
        <v>81</v>
      </c>
      <c r="AV101" s="273" t="s">
        <v>167</v>
      </c>
      <c r="AW101" s="273" t="s">
        <v>36</v>
      </c>
      <c r="AX101" s="273" t="s">
        <v>77</v>
      </c>
      <c r="AY101" s="274" t="s">
        <v>160</v>
      </c>
    </row>
    <row r="102" spans="2:65" s="118" customFormat="1" ht="38.25" customHeight="1">
      <c r="B102" s="113"/>
      <c r="C102" s="243" t="s">
        <v>81</v>
      </c>
      <c r="D102" s="243" t="s">
        <v>162</v>
      </c>
      <c r="E102" s="244" t="s">
        <v>177</v>
      </c>
      <c r="F102" s="245" t="s">
        <v>178</v>
      </c>
      <c r="G102" s="246" t="s">
        <v>165</v>
      </c>
      <c r="H102" s="247">
        <v>104.56</v>
      </c>
      <c r="I102" s="8"/>
      <c r="J102" s="248">
        <f>ROUND(I102*H102,2)</f>
        <v>0</v>
      </c>
      <c r="K102" s="245" t="s">
        <v>5</v>
      </c>
      <c r="L102" s="113"/>
      <c r="M102" s="249" t="s">
        <v>5</v>
      </c>
      <c r="N102" s="250" t="s">
        <v>44</v>
      </c>
      <c r="O102" s="114"/>
      <c r="P102" s="251">
        <f>O102*H102</f>
        <v>0</v>
      </c>
      <c r="Q102" s="251">
        <v>2.9999999999999997E-4</v>
      </c>
      <c r="R102" s="251">
        <f>Q102*H102</f>
        <v>3.1368E-2</v>
      </c>
      <c r="S102" s="251">
        <v>0.38400000000000001</v>
      </c>
      <c r="T102" s="252">
        <f>S102*H102</f>
        <v>40.151040000000002</v>
      </c>
      <c r="AR102" s="97" t="s">
        <v>167</v>
      </c>
      <c r="AT102" s="97" t="s">
        <v>162</v>
      </c>
      <c r="AU102" s="97" t="s">
        <v>81</v>
      </c>
      <c r="AY102" s="97" t="s">
        <v>160</v>
      </c>
      <c r="BE102" s="253">
        <f>IF(N102="základní",J102,0)</f>
        <v>0</v>
      </c>
      <c r="BF102" s="253">
        <f>IF(N102="snížená",J102,0)</f>
        <v>0</v>
      </c>
      <c r="BG102" s="253">
        <f>IF(N102="zákl. přenesená",J102,0)</f>
        <v>0</v>
      </c>
      <c r="BH102" s="253">
        <f>IF(N102="sníž. přenesená",J102,0)</f>
        <v>0</v>
      </c>
      <c r="BI102" s="253">
        <f>IF(N102="nulová",J102,0)</f>
        <v>0</v>
      </c>
      <c r="BJ102" s="97" t="s">
        <v>77</v>
      </c>
      <c r="BK102" s="253">
        <f>ROUND(I102*H102,2)</f>
        <v>0</v>
      </c>
      <c r="BL102" s="97" t="s">
        <v>167</v>
      </c>
      <c r="BM102" s="97" t="s">
        <v>1151</v>
      </c>
    </row>
    <row r="103" spans="2:65" s="118" customFormat="1" ht="27">
      <c r="B103" s="113"/>
      <c r="D103" s="254" t="s">
        <v>169</v>
      </c>
      <c r="F103" s="255" t="s">
        <v>180</v>
      </c>
      <c r="I103" s="6"/>
      <c r="L103" s="113"/>
      <c r="M103" s="256"/>
      <c r="N103" s="114"/>
      <c r="O103" s="114"/>
      <c r="P103" s="114"/>
      <c r="Q103" s="114"/>
      <c r="R103" s="114"/>
      <c r="S103" s="114"/>
      <c r="T103" s="144"/>
      <c r="AT103" s="97" t="s">
        <v>169</v>
      </c>
      <c r="AU103" s="97" t="s">
        <v>81</v>
      </c>
    </row>
    <row r="104" spans="2:65" s="258" customFormat="1">
      <c r="B104" s="257"/>
      <c r="D104" s="254" t="s">
        <v>171</v>
      </c>
      <c r="E104" s="259" t="s">
        <v>5</v>
      </c>
      <c r="F104" s="260" t="s">
        <v>324</v>
      </c>
      <c r="H104" s="259" t="s">
        <v>5</v>
      </c>
      <c r="I104" s="9"/>
      <c r="L104" s="257"/>
      <c r="M104" s="261"/>
      <c r="N104" s="262"/>
      <c r="O104" s="262"/>
      <c r="P104" s="262"/>
      <c r="Q104" s="262"/>
      <c r="R104" s="262"/>
      <c r="S104" s="262"/>
      <c r="T104" s="263"/>
      <c r="AT104" s="259" t="s">
        <v>171</v>
      </c>
      <c r="AU104" s="259" t="s">
        <v>81</v>
      </c>
      <c r="AV104" s="258" t="s">
        <v>77</v>
      </c>
      <c r="AW104" s="258" t="s">
        <v>36</v>
      </c>
      <c r="AX104" s="258" t="s">
        <v>73</v>
      </c>
      <c r="AY104" s="259" t="s">
        <v>160</v>
      </c>
    </row>
    <row r="105" spans="2:65" s="258" customFormat="1">
      <c r="B105" s="257"/>
      <c r="D105" s="254" t="s">
        <v>171</v>
      </c>
      <c r="E105" s="259" t="s">
        <v>5</v>
      </c>
      <c r="F105" s="260" t="s">
        <v>173</v>
      </c>
      <c r="H105" s="259" t="s">
        <v>5</v>
      </c>
      <c r="I105" s="9"/>
      <c r="L105" s="257"/>
      <c r="M105" s="261"/>
      <c r="N105" s="262"/>
      <c r="O105" s="262"/>
      <c r="P105" s="262"/>
      <c r="Q105" s="262"/>
      <c r="R105" s="262"/>
      <c r="S105" s="262"/>
      <c r="T105" s="263"/>
      <c r="AT105" s="259" t="s">
        <v>171</v>
      </c>
      <c r="AU105" s="259" t="s">
        <v>81</v>
      </c>
      <c r="AV105" s="258" t="s">
        <v>77</v>
      </c>
      <c r="AW105" s="258" t="s">
        <v>36</v>
      </c>
      <c r="AX105" s="258" t="s">
        <v>73</v>
      </c>
      <c r="AY105" s="259" t="s">
        <v>160</v>
      </c>
    </row>
    <row r="106" spans="2:65" s="265" customFormat="1">
      <c r="B106" s="264"/>
      <c r="D106" s="254" t="s">
        <v>171</v>
      </c>
      <c r="E106" s="266" t="s">
        <v>5</v>
      </c>
      <c r="F106" s="267" t="s">
        <v>1152</v>
      </c>
      <c r="H106" s="268">
        <v>104.06</v>
      </c>
      <c r="I106" s="10"/>
      <c r="L106" s="264"/>
      <c r="M106" s="269"/>
      <c r="N106" s="270"/>
      <c r="O106" s="270"/>
      <c r="P106" s="270"/>
      <c r="Q106" s="270"/>
      <c r="R106" s="270"/>
      <c r="S106" s="270"/>
      <c r="T106" s="271"/>
      <c r="AT106" s="266" t="s">
        <v>171</v>
      </c>
      <c r="AU106" s="266" t="s">
        <v>81</v>
      </c>
      <c r="AV106" s="265" t="s">
        <v>81</v>
      </c>
      <c r="AW106" s="265" t="s">
        <v>36</v>
      </c>
      <c r="AX106" s="265" t="s">
        <v>73</v>
      </c>
      <c r="AY106" s="266" t="s">
        <v>160</v>
      </c>
    </row>
    <row r="107" spans="2:65" s="265" customFormat="1">
      <c r="B107" s="264"/>
      <c r="D107" s="254" t="s">
        <v>171</v>
      </c>
      <c r="E107" s="266" t="s">
        <v>5</v>
      </c>
      <c r="F107" s="267" t="s">
        <v>1150</v>
      </c>
      <c r="H107" s="268">
        <v>0.5</v>
      </c>
      <c r="I107" s="10"/>
      <c r="L107" s="264"/>
      <c r="M107" s="269"/>
      <c r="N107" s="270"/>
      <c r="O107" s="270"/>
      <c r="P107" s="270"/>
      <c r="Q107" s="270"/>
      <c r="R107" s="270"/>
      <c r="S107" s="270"/>
      <c r="T107" s="271"/>
      <c r="AT107" s="266" t="s">
        <v>171</v>
      </c>
      <c r="AU107" s="266" t="s">
        <v>81</v>
      </c>
      <c r="AV107" s="265" t="s">
        <v>81</v>
      </c>
      <c r="AW107" s="265" t="s">
        <v>36</v>
      </c>
      <c r="AX107" s="265" t="s">
        <v>73</v>
      </c>
      <c r="AY107" s="266" t="s">
        <v>160</v>
      </c>
    </row>
    <row r="108" spans="2:65" s="273" customFormat="1">
      <c r="B108" s="272"/>
      <c r="D108" s="254" t="s">
        <v>171</v>
      </c>
      <c r="E108" s="274" t="s">
        <v>5</v>
      </c>
      <c r="F108" s="275" t="s">
        <v>176</v>
      </c>
      <c r="H108" s="276">
        <v>104.56</v>
      </c>
      <c r="I108" s="11"/>
      <c r="L108" s="272"/>
      <c r="M108" s="277"/>
      <c r="N108" s="278"/>
      <c r="O108" s="278"/>
      <c r="P108" s="278"/>
      <c r="Q108" s="278"/>
      <c r="R108" s="278"/>
      <c r="S108" s="278"/>
      <c r="T108" s="279"/>
      <c r="AT108" s="274" t="s">
        <v>171</v>
      </c>
      <c r="AU108" s="274" t="s">
        <v>81</v>
      </c>
      <c r="AV108" s="273" t="s">
        <v>167</v>
      </c>
      <c r="AW108" s="273" t="s">
        <v>36</v>
      </c>
      <c r="AX108" s="273" t="s">
        <v>77</v>
      </c>
      <c r="AY108" s="274" t="s">
        <v>160</v>
      </c>
    </row>
    <row r="109" spans="2:65" s="118" customFormat="1" ht="25.5" customHeight="1">
      <c r="B109" s="113"/>
      <c r="C109" s="243" t="s">
        <v>184</v>
      </c>
      <c r="D109" s="243" t="s">
        <v>162</v>
      </c>
      <c r="E109" s="244" t="s">
        <v>191</v>
      </c>
      <c r="F109" s="245" t="s">
        <v>192</v>
      </c>
      <c r="G109" s="246" t="s">
        <v>193</v>
      </c>
      <c r="H109" s="247">
        <v>90</v>
      </c>
      <c r="I109" s="8"/>
      <c r="J109" s="248">
        <f>ROUND(I109*H109,2)</f>
        <v>0</v>
      </c>
      <c r="K109" s="245" t="s">
        <v>166</v>
      </c>
      <c r="L109" s="113"/>
      <c r="M109" s="249" t="s">
        <v>5</v>
      </c>
      <c r="N109" s="250" t="s">
        <v>44</v>
      </c>
      <c r="O109" s="114"/>
      <c r="P109" s="251">
        <f>O109*H109</f>
        <v>0</v>
      </c>
      <c r="Q109" s="251">
        <v>0</v>
      </c>
      <c r="R109" s="251">
        <f>Q109*H109</f>
        <v>0</v>
      </c>
      <c r="S109" s="251">
        <v>0</v>
      </c>
      <c r="T109" s="252">
        <f>S109*H109</f>
        <v>0</v>
      </c>
      <c r="AR109" s="97" t="s">
        <v>167</v>
      </c>
      <c r="AT109" s="97" t="s">
        <v>162</v>
      </c>
      <c r="AU109" s="97" t="s">
        <v>81</v>
      </c>
      <c r="AY109" s="97" t="s">
        <v>160</v>
      </c>
      <c r="BE109" s="253">
        <f>IF(N109="základní",J109,0)</f>
        <v>0</v>
      </c>
      <c r="BF109" s="253">
        <f>IF(N109="snížená",J109,0)</f>
        <v>0</v>
      </c>
      <c r="BG109" s="253">
        <f>IF(N109="zákl. přenesená",J109,0)</f>
        <v>0</v>
      </c>
      <c r="BH109" s="253">
        <f>IF(N109="sníž. přenesená",J109,0)</f>
        <v>0</v>
      </c>
      <c r="BI109" s="253">
        <f>IF(N109="nulová",J109,0)</f>
        <v>0</v>
      </c>
      <c r="BJ109" s="97" t="s">
        <v>77</v>
      </c>
      <c r="BK109" s="253">
        <f>ROUND(I109*H109,2)</f>
        <v>0</v>
      </c>
      <c r="BL109" s="97" t="s">
        <v>167</v>
      </c>
      <c r="BM109" s="97" t="s">
        <v>1153</v>
      </c>
    </row>
    <row r="110" spans="2:65" s="118" customFormat="1" ht="27">
      <c r="B110" s="113"/>
      <c r="D110" s="254" t="s">
        <v>169</v>
      </c>
      <c r="F110" s="255" t="s">
        <v>195</v>
      </c>
      <c r="I110" s="6"/>
      <c r="L110" s="113"/>
      <c r="M110" s="256"/>
      <c r="N110" s="114"/>
      <c r="O110" s="114"/>
      <c r="P110" s="114"/>
      <c r="Q110" s="114"/>
      <c r="R110" s="114"/>
      <c r="S110" s="114"/>
      <c r="T110" s="144"/>
      <c r="AT110" s="97" t="s">
        <v>169</v>
      </c>
      <c r="AU110" s="97" t="s">
        <v>81</v>
      </c>
    </row>
    <row r="111" spans="2:65" s="265" customFormat="1">
      <c r="B111" s="264"/>
      <c r="D111" s="254" t="s">
        <v>171</v>
      </c>
      <c r="E111" s="266" t="s">
        <v>5</v>
      </c>
      <c r="F111" s="267" t="s">
        <v>1154</v>
      </c>
      <c r="H111" s="268">
        <v>90</v>
      </c>
      <c r="I111" s="10"/>
      <c r="L111" s="264"/>
      <c r="M111" s="269"/>
      <c r="N111" s="270"/>
      <c r="O111" s="270"/>
      <c r="P111" s="270"/>
      <c r="Q111" s="270"/>
      <c r="R111" s="270"/>
      <c r="S111" s="270"/>
      <c r="T111" s="271"/>
      <c r="AT111" s="266" t="s">
        <v>171</v>
      </c>
      <c r="AU111" s="266" t="s">
        <v>81</v>
      </c>
      <c r="AV111" s="265" t="s">
        <v>81</v>
      </c>
      <c r="AW111" s="265" t="s">
        <v>36</v>
      </c>
      <c r="AX111" s="265" t="s">
        <v>77</v>
      </c>
      <c r="AY111" s="266" t="s">
        <v>160</v>
      </c>
    </row>
    <row r="112" spans="2:65" s="118" customFormat="1" ht="63.75" customHeight="1">
      <c r="B112" s="113"/>
      <c r="C112" s="243" t="s">
        <v>167</v>
      </c>
      <c r="D112" s="243" t="s">
        <v>162</v>
      </c>
      <c r="E112" s="244" t="s">
        <v>1155</v>
      </c>
      <c r="F112" s="245" t="s">
        <v>1156</v>
      </c>
      <c r="G112" s="246" t="s">
        <v>187</v>
      </c>
      <c r="H112" s="247">
        <v>4.4000000000000004</v>
      </c>
      <c r="I112" s="8"/>
      <c r="J112" s="248">
        <f>ROUND(I112*H112,2)</f>
        <v>0</v>
      </c>
      <c r="K112" s="245" t="s">
        <v>166</v>
      </c>
      <c r="L112" s="113"/>
      <c r="M112" s="249" t="s">
        <v>5</v>
      </c>
      <c r="N112" s="250" t="s">
        <v>44</v>
      </c>
      <c r="O112" s="114"/>
      <c r="P112" s="251">
        <f>O112*H112</f>
        <v>0</v>
      </c>
      <c r="Q112" s="251">
        <v>8.6800000000000002E-3</v>
      </c>
      <c r="R112" s="251">
        <f>Q112*H112</f>
        <v>3.8192000000000004E-2</v>
      </c>
      <c r="S112" s="251">
        <v>0</v>
      </c>
      <c r="T112" s="252">
        <f>S112*H112</f>
        <v>0</v>
      </c>
      <c r="AR112" s="97" t="s">
        <v>167</v>
      </c>
      <c r="AT112" s="97" t="s">
        <v>162</v>
      </c>
      <c r="AU112" s="97" t="s">
        <v>81</v>
      </c>
      <c r="AY112" s="97" t="s">
        <v>160</v>
      </c>
      <c r="BE112" s="253">
        <f>IF(N112="základní",J112,0)</f>
        <v>0</v>
      </c>
      <c r="BF112" s="253">
        <f>IF(N112="snížená",J112,0)</f>
        <v>0</v>
      </c>
      <c r="BG112" s="253">
        <f>IF(N112="zákl. přenesená",J112,0)</f>
        <v>0</v>
      </c>
      <c r="BH112" s="253">
        <f>IF(N112="sníž. přenesená",J112,0)</f>
        <v>0</v>
      </c>
      <c r="BI112" s="253">
        <f>IF(N112="nulová",J112,0)</f>
        <v>0</v>
      </c>
      <c r="BJ112" s="97" t="s">
        <v>77</v>
      </c>
      <c r="BK112" s="253">
        <f>ROUND(I112*H112,2)</f>
        <v>0</v>
      </c>
      <c r="BL112" s="97" t="s">
        <v>167</v>
      </c>
      <c r="BM112" s="97" t="s">
        <v>1157</v>
      </c>
    </row>
    <row r="113" spans="2:65" s="258" customFormat="1">
      <c r="B113" s="257"/>
      <c r="D113" s="254" t="s">
        <v>171</v>
      </c>
      <c r="E113" s="259" t="s">
        <v>5</v>
      </c>
      <c r="F113" s="260" t="s">
        <v>1158</v>
      </c>
      <c r="H113" s="259" t="s">
        <v>5</v>
      </c>
      <c r="I113" s="9"/>
      <c r="L113" s="257"/>
      <c r="M113" s="261"/>
      <c r="N113" s="262"/>
      <c r="O113" s="262"/>
      <c r="P113" s="262"/>
      <c r="Q113" s="262"/>
      <c r="R113" s="262"/>
      <c r="S113" s="262"/>
      <c r="T113" s="263"/>
      <c r="AT113" s="259" t="s">
        <v>171</v>
      </c>
      <c r="AU113" s="259" t="s">
        <v>81</v>
      </c>
      <c r="AV113" s="258" t="s">
        <v>77</v>
      </c>
      <c r="AW113" s="258" t="s">
        <v>36</v>
      </c>
      <c r="AX113" s="258" t="s">
        <v>73</v>
      </c>
      <c r="AY113" s="259" t="s">
        <v>160</v>
      </c>
    </row>
    <row r="114" spans="2:65" s="265" customFormat="1">
      <c r="B114" s="264"/>
      <c r="D114" s="254" t="s">
        <v>171</v>
      </c>
      <c r="E114" s="266" t="s">
        <v>5</v>
      </c>
      <c r="F114" s="267" t="s">
        <v>1159</v>
      </c>
      <c r="H114" s="268">
        <v>4.4000000000000004</v>
      </c>
      <c r="I114" s="10"/>
      <c r="L114" s="264"/>
      <c r="M114" s="269"/>
      <c r="N114" s="270"/>
      <c r="O114" s="270"/>
      <c r="P114" s="270"/>
      <c r="Q114" s="270"/>
      <c r="R114" s="270"/>
      <c r="S114" s="270"/>
      <c r="T114" s="271"/>
      <c r="AT114" s="266" t="s">
        <v>171</v>
      </c>
      <c r="AU114" s="266" t="s">
        <v>81</v>
      </c>
      <c r="AV114" s="265" t="s">
        <v>81</v>
      </c>
      <c r="AW114" s="265" t="s">
        <v>36</v>
      </c>
      <c r="AX114" s="265" t="s">
        <v>77</v>
      </c>
      <c r="AY114" s="266" t="s">
        <v>160</v>
      </c>
    </row>
    <row r="115" spans="2:65" s="118" customFormat="1" ht="63.75" customHeight="1">
      <c r="B115" s="113"/>
      <c r="C115" s="243" t="s">
        <v>104</v>
      </c>
      <c r="D115" s="243" t="s">
        <v>162</v>
      </c>
      <c r="E115" s="244" t="s">
        <v>203</v>
      </c>
      <c r="F115" s="245" t="s">
        <v>204</v>
      </c>
      <c r="G115" s="246" t="s">
        <v>187</v>
      </c>
      <c r="H115" s="247">
        <v>6.6</v>
      </c>
      <c r="I115" s="8"/>
      <c r="J115" s="248">
        <f>ROUND(I115*H115,2)</f>
        <v>0</v>
      </c>
      <c r="K115" s="245" t="s">
        <v>166</v>
      </c>
      <c r="L115" s="113"/>
      <c r="M115" s="249" t="s">
        <v>5</v>
      </c>
      <c r="N115" s="250" t="s">
        <v>44</v>
      </c>
      <c r="O115" s="114"/>
      <c r="P115" s="251">
        <f>O115*H115</f>
        <v>0</v>
      </c>
      <c r="Q115" s="251">
        <v>3.6900000000000002E-2</v>
      </c>
      <c r="R115" s="251">
        <f>Q115*H115</f>
        <v>0.24354000000000001</v>
      </c>
      <c r="S115" s="251">
        <v>0</v>
      </c>
      <c r="T115" s="252">
        <f>S115*H115</f>
        <v>0</v>
      </c>
      <c r="AR115" s="97" t="s">
        <v>167</v>
      </c>
      <c r="AT115" s="97" t="s">
        <v>162</v>
      </c>
      <c r="AU115" s="97" t="s">
        <v>81</v>
      </c>
      <c r="AY115" s="97" t="s">
        <v>160</v>
      </c>
      <c r="BE115" s="253">
        <f>IF(N115="základní",J115,0)</f>
        <v>0</v>
      </c>
      <c r="BF115" s="253">
        <f>IF(N115="snížená",J115,0)</f>
        <v>0</v>
      </c>
      <c r="BG115" s="253">
        <f>IF(N115="zákl. přenesená",J115,0)</f>
        <v>0</v>
      </c>
      <c r="BH115" s="253">
        <f>IF(N115="sníž. přenesená",J115,0)</f>
        <v>0</v>
      </c>
      <c r="BI115" s="253">
        <f>IF(N115="nulová",J115,0)</f>
        <v>0</v>
      </c>
      <c r="BJ115" s="97" t="s">
        <v>77</v>
      </c>
      <c r="BK115" s="253">
        <f>ROUND(I115*H115,2)</f>
        <v>0</v>
      </c>
      <c r="BL115" s="97" t="s">
        <v>167</v>
      </c>
      <c r="BM115" s="97" t="s">
        <v>1160</v>
      </c>
    </row>
    <row r="116" spans="2:65" s="258" customFormat="1">
      <c r="B116" s="257"/>
      <c r="D116" s="254" t="s">
        <v>171</v>
      </c>
      <c r="E116" s="259" t="s">
        <v>5</v>
      </c>
      <c r="F116" s="260" t="s">
        <v>1158</v>
      </c>
      <c r="H116" s="259" t="s">
        <v>5</v>
      </c>
      <c r="I116" s="9"/>
      <c r="L116" s="257"/>
      <c r="M116" s="261"/>
      <c r="N116" s="262"/>
      <c r="O116" s="262"/>
      <c r="P116" s="262"/>
      <c r="Q116" s="262"/>
      <c r="R116" s="262"/>
      <c r="S116" s="262"/>
      <c r="T116" s="263"/>
      <c r="AT116" s="259" t="s">
        <v>171</v>
      </c>
      <c r="AU116" s="259" t="s">
        <v>81</v>
      </c>
      <c r="AV116" s="258" t="s">
        <v>77</v>
      </c>
      <c r="AW116" s="258" t="s">
        <v>36</v>
      </c>
      <c r="AX116" s="258" t="s">
        <v>73</v>
      </c>
      <c r="AY116" s="259" t="s">
        <v>160</v>
      </c>
    </row>
    <row r="117" spans="2:65" s="265" customFormat="1">
      <c r="B117" s="264"/>
      <c r="D117" s="254" t="s">
        <v>171</v>
      </c>
      <c r="E117" s="266" t="s">
        <v>5</v>
      </c>
      <c r="F117" s="267" t="s">
        <v>1161</v>
      </c>
      <c r="H117" s="268">
        <v>6.6</v>
      </c>
      <c r="I117" s="10"/>
      <c r="L117" s="264"/>
      <c r="M117" s="269"/>
      <c r="N117" s="270"/>
      <c r="O117" s="270"/>
      <c r="P117" s="270"/>
      <c r="Q117" s="270"/>
      <c r="R117" s="270"/>
      <c r="S117" s="270"/>
      <c r="T117" s="271"/>
      <c r="AT117" s="266" t="s">
        <v>171</v>
      </c>
      <c r="AU117" s="266" t="s">
        <v>81</v>
      </c>
      <c r="AV117" s="265" t="s">
        <v>81</v>
      </c>
      <c r="AW117" s="265" t="s">
        <v>36</v>
      </c>
      <c r="AX117" s="265" t="s">
        <v>77</v>
      </c>
      <c r="AY117" s="266" t="s">
        <v>160</v>
      </c>
    </row>
    <row r="118" spans="2:65" s="118" customFormat="1" ht="25.5" customHeight="1">
      <c r="B118" s="113"/>
      <c r="C118" s="243" t="s">
        <v>202</v>
      </c>
      <c r="D118" s="243" t="s">
        <v>162</v>
      </c>
      <c r="E118" s="244" t="s">
        <v>214</v>
      </c>
      <c r="F118" s="245" t="s">
        <v>215</v>
      </c>
      <c r="G118" s="246" t="s">
        <v>210</v>
      </c>
      <c r="H118" s="247">
        <v>21.34</v>
      </c>
      <c r="I118" s="8"/>
      <c r="J118" s="248">
        <f>ROUND(I118*H118,2)</f>
        <v>0</v>
      </c>
      <c r="K118" s="245" t="s">
        <v>166</v>
      </c>
      <c r="L118" s="113"/>
      <c r="M118" s="249" t="s">
        <v>5</v>
      </c>
      <c r="N118" s="250" t="s">
        <v>44</v>
      </c>
      <c r="O118" s="114"/>
      <c r="P118" s="251">
        <f>O118*H118</f>
        <v>0</v>
      </c>
      <c r="Q118" s="251">
        <v>0</v>
      </c>
      <c r="R118" s="251">
        <f>Q118*H118</f>
        <v>0</v>
      </c>
      <c r="S118" s="251">
        <v>0</v>
      </c>
      <c r="T118" s="252">
        <f>S118*H118</f>
        <v>0</v>
      </c>
      <c r="AR118" s="97" t="s">
        <v>167</v>
      </c>
      <c r="AT118" s="97" t="s">
        <v>162</v>
      </c>
      <c r="AU118" s="97" t="s">
        <v>81</v>
      </c>
      <c r="AY118" s="97" t="s">
        <v>160</v>
      </c>
      <c r="BE118" s="253">
        <f>IF(N118="základní",J118,0)</f>
        <v>0</v>
      </c>
      <c r="BF118" s="253">
        <f>IF(N118="snížená",J118,0)</f>
        <v>0</v>
      </c>
      <c r="BG118" s="253">
        <f>IF(N118="zákl. přenesená",J118,0)</f>
        <v>0</v>
      </c>
      <c r="BH118" s="253">
        <f>IF(N118="sníž. přenesená",J118,0)</f>
        <v>0</v>
      </c>
      <c r="BI118" s="253">
        <f>IF(N118="nulová",J118,0)</f>
        <v>0</v>
      </c>
      <c r="BJ118" s="97" t="s">
        <v>77</v>
      </c>
      <c r="BK118" s="253">
        <f>ROUND(I118*H118,2)</f>
        <v>0</v>
      </c>
      <c r="BL118" s="97" t="s">
        <v>167</v>
      </c>
      <c r="BM118" s="97" t="s">
        <v>1162</v>
      </c>
    </row>
    <row r="119" spans="2:65" s="265" customFormat="1">
      <c r="B119" s="264"/>
      <c r="D119" s="254" t="s">
        <v>171</v>
      </c>
      <c r="E119" s="266" t="s">
        <v>5</v>
      </c>
      <c r="F119" s="267" t="s">
        <v>1163</v>
      </c>
      <c r="H119" s="268">
        <v>21.34</v>
      </c>
      <c r="I119" s="10"/>
      <c r="L119" s="264"/>
      <c r="M119" s="269"/>
      <c r="N119" s="270"/>
      <c r="O119" s="270"/>
      <c r="P119" s="270"/>
      <c r="Q119" s="270"/>
      <c r="R119" s="270"/>
      <c r="S119" s="270"/>
      <c r="T119" s="271"/>
      <c r="AT119" s="266" t="s">
        <v>171</v>
      </c>
      <c r="AU119" s="266" t="s">
        <v>81</v>
      </c>
      <c r="AV119" s="265" t="s">
        <v>81</v>
      </c>
      <c r="AW119" s="265" t="s">
        <v>36</v>
      </c>
      <c r="AX119" s="265" t="s">
        <v>77</v>
      </c>
      <c r="AY119" s="266" t="s">
        <v>160</v>
      </c>
    </row>
    <row r="120" spans="2:65" s="118" customFormat="1" ht="38.25" customHeight="1">
      <c r="B120" s="113"/>
      <c r="C120" s="243" t="s">
        <v>207</v>
      </c>
      <c r="D120" s="243" t="s">
        <v>162</v>
      </c>
      <c r="E120" s="244" t="s">
        <v>219</v>
      </c>
      <c r="F120" s="245" t="s">
        <v>220</v>
      </c>
      <c r="G120" s="246" t="s">
        <v>210</v>
      </c>
      <c r="H120" s="247">
        <v>62.436</v>
      </c>
      <c r="I120" s="8"/>
      <c r="J120" s="248">
        <f>ROUND(I120*H120,2)</f>
        <v>0</v>
      </c>
      <c r="K120" s="245" t="s">
        <v>188</v>
      </c>
      <c r="L120" s="113"/>
      <c r="M120" s="249" t="s">
        <v>5</v>
      </c>
      <c r="N120" s="250" t="s">
        <v>44</v>
      </c>
      <c r="O120" s="114"/>
      <c r="P120" s="251">
        <f>O120*H120</f>
        <v>0</v>
      </c>
      <c r="Q120" s="251">
        <v>0</v>
      </c>
      <c r="R120" s="251">
        <f>Q120*H120</f>
        <v>0</v>
      </c>
      <c r="S120" s="251">
        <v>0</v>
      </c>
      <c r="T120" s="252">
        <f>S120*H120</f>
        <v>0</v>
      </c>
      <c r="AR120" s="97" t="s">
        <v>167</v>
      </c>
      <c r="AT120" s="97" t="s">
        <v>162</v>
      </c>
      <c r="AU120" s="97" t="s">
        <v>81</v>
      </c>
      <c r="AY120" s="97" t="s">
        <v>160</v>
      </c>
      <c r="BE120" s="253">
        <f>IF(N120="základní",J120,0)</f>
        <v>0</v>
      </c>
      <c r="BF120" s="253">
        <f>IF(N120="snížená",J120,0)</f>
        <v>0</v>
      </c>
      <c r="BG120" s="253">
        <f>IF(N120="zákl. přenesená",J120,0)</f>
        <v>0</v>
      </c>
      <c r="BH120" s="253">
        <f>IF(N120="sníž. přenesená",J120,0)</f>
        <v>0</v>
      </c>
      <c r="BI120" s="253">
        <f>IF(N120="nulová",J120,0)</f>
        <v>0</v>
      </c>
      <c r="BJ120" s="97" t="s">
        <v>77</v>
      </c>
      <c r="BK120" s="253">
        <f>ROUND(I120*H120,2)</f>
        <v>0</v>
      </c>
      <c r="BL120" s="97" t="s">
        <v>167</v>
      </c>
      <c r="BM120" s="97" t="s">
        <v>1164</v>
      </c>
    </row>
    <row r="121" spans="2:65" s="258" customFormat="1">
      <c r="B121" s="257"/>
      <c r="D121" s="254" t="s">
        <v>171</v>
      </c>
      <c r="E121" s="259" t="s">
        <v>5</v>
      </c>
      <c r="F121" s="260" t="s">
        <v>1165</v>
      </c>
      <c r="H121" s="259" t="s">
        <v>5</v>
      </c>
      <c r="I121" s="9"/>
      <c r="L121" s="257"/>
      <c r="M121" s="261"/>
      <c r="N121" s="262"/>
      <c r="O121" s="262"/>
      <c r="P121" s="262"/>
      <c r="Q121" s="262"/>
      <c r="R121" s="262"/>
      <c r="S121" s="262"/>
      <c r="T121" s="263"/>
      <c r="AT121" s="259" t="s">
        <v>171</v>
      </c>
      <c r="AU121" s="259" t="s">
        <v>81</v>
      </c>
      <c r="AV121" s="258" t="s">
        <v>77</v>
      </c>
      <c r="AW121" s="258" t="s">
        <v>36</v>
      </c>
      <c r="AX121" s="258" t="s">
        <v>73</v>
      </c>
      <c r="AY121" s="259" t="s">
        <v>160</v>
      </c>
    </row>
    <row r="122" spans="2:65" s="258" customFormat="1">
      <c r="B122" s="257"/>
      <c r="D122" s="254" t="s">
        <v>171</v>
      </c>
      <c r="E122" s="259" t="s">
        <v>5</v>
      </c>
      <c r="F122" s="260" t="s">
        <v>222</v>
      </c>
      <c r="H122" s="259" t="s">
        <v>5</v>
      </c>
      <c r="I122" s="9"/>
      <c r="L122" s="257"/>
      <c r="M122" s="261"/>
      <c r="N122" s="262"/>
      <c r="O122" s="262"/>
      <c r="P122" s="262"/>
      <c r="Q122" s="262"/>
      <c r="R122" s="262"/>
      <c r="S122" s="262"/>
      <c r="T122" s="263"/>
      <c r="AT122" s="259" t="s">
        <v>171</v>
      </c>
      <c r="AU122" s="259" t="s">
        <v>81</v>
      </c>
      <c r="AV122" s="258" t="s">
        <v>77</v>
      </c>
      <c r="AW122" s="258" t="s">
        <v>36</v>
      </c>
      <c r="AX122" s="258" t="s">
        <v>73</v>
      </c>
      <c r="AY122" s="259" t="s">
        <v>160</v>
      </c>
    </row>
    <row r="123" spans="2:65" s="265" customFormat="1">
      <c r="B123" s="264"/>
      <c r="D123" s="254" t="s">
        <v>171</v>
      </c>
      <c r="E123" s="266" t="s">
        <v>5</v>
      </c>
      <c r="F123" s="267" t="s">
        <v>1166</v>
      </c>
      <c r="H123" s="268">
        <v>62.436</v>
      </c>
      <c r="I123" s="10"/>
      <c r="L123" s="264"/>
      <c r="M123" s="269"/>
      <c r="N123" s="270"/>
      <c r="O123" s="270"/>
      <c r="P123" s="270"/>
      <c r="Q123" s="270"/>
      <c r="R123" s="270"/>
      <c r="S123" s="270"/>
      <c r="T123" s="271"/>
      <c r="AT123" s="266" t="s">
        <v>171</v>
      </c>
      <c r="AU123" s="266" t="s">
        <v>81</v>
      </c>
      <c r="AV123" s="265" t="s">
        <v>81</v>
      </c>
      <c r="AW123" s="265" t="s">
        <v>36</v>
      </c>
      <c r="AX123" s="265" t="s">
        <v>77</v>
      </c>
      <c r="AY123" s="266" t="s">
        <v>160</v>
      </c>
    </row>
    <row r="124" spans="2:65" s="118" customFormat="1" ht="38.25" customHeight="1">
      <c r="B124" s="113"/>
      <c r="C124" s="243" t="s">
        <v>213</v>
      </c>
      <c r="D124" s="243" t="s">
        <v>162</v>
      </c>
      <c r="E124" s="244" t="s">
        <v>224</v>
      </c>
      <c r="F124" s="245" t="s">
        <v>225</v>
      </c>
      <c r="G124" s="246" t="s">
        <v>210</v>
      </c>
      <c r="H124" s="247">
        <v>111.381</v>
      </c>
      <c r="I124" s="8"/>
      <c r="J124" s="248">
        <f>ROUND(I124*H124,2)</f>
        <v>0</v>
      </c>
      <c r="K124" s="245" t="s">
        <v>188</v>
      </c>
      <c r="L124" s="113"/>
      <c r="M124" s="249" t="s">
        <v>5</v>
      </c>
      <c r="N124" s="250" t="s">
        <v>44</v>
      </c>
      <c r="O124" s="114"/>
      <c r="P124" s="251">
        <f>O124*H124</f>
        <v>0</v>
      </c>
      <c r="Q124" s="251">
        <v>0</v>
      </c>
      <c r="R124" s="251">
        <f>Q124*H124</f>
        <v>0</v>
      </c>
      <c r="S124" s="251">
        <v>0</v>
      </c>
      <c r="T124" s="252">
        <f>S124*H124</f>
        <v>0</v>
      </c>
      <c r="AR124" s="97" t="s">
        <v>167</v>
      </c>
      <c r="AT124" s="97" t="s">
        <v>162</v>
      </c>
      <c r="AU124" s="97" t="s">
        <v>81</v>
      </c>
      <c r="AY124" s="97" t="s">
        <v>160</v>
      </c>
      <c r="BE124" s="253">
        <f>IF(N124="základní",J124,0)</f>
        <v>0</v>
      </c>
      <c r="BF124" s="253">
        <f>IF(N124="snížená",J124,0)</f>
        <v>0</v>
      </c>
      <c r="BG124" s="253">
        <f>IF(N124="zákl. přenesená",J124,0)</f>
        <v>0</v>
      </c>
      <c r="BH124" s="253">
        <f>IF(N124="sníž. přenesená",J124,0)</f>
        <v>0</v>
      </c>
      <c r="BI124" s="253">
        <f>IF(N124="nulová",J124,0)</f>
        <v>0</v>
      </c>
      <c r="BJ124" s="97" t="s">
        <v>77</v>
      </c>
      <c r="BK124" s="253">
        <f>ROUND(I124*H124,2)</f>
        <v>0</v>
      </c>
      <c r="BL124" s="97" t="s">
        <v>167</v>
      </c>
      <c r="BM124" s="97" t="s">
        <v>1167</v>
      </c>
    </row>
    <row r="125" spans="2:65" s="258" customFormat="1">
      <c r="B125" s="257"/>
      <c r="D125" s="254" t="s">
        <v>171</v>
      </c>
      <c r="E125" s="259" t="s">
        <v>5</v>
      </c>
      <c r="F125" s="260" t="s">
        <v>1165</v>
      </c>
      <c r="H125" s="259" t="s">
        <v>5</v>
      </c>
      <c r="I125" s="9"/>
      <c r="L125" s="257"/>
      <c r="M125" s="261"/>
      <c r="N125" s="262"/>
      <c r="O125" s="262"/>
      <c r="P125" s="262"/>
      <c r="Q125" s="262"/>
      <c r="R125" s="262"/>
      <c r="S125" s="262"/>
      <c r="T125" s="263"/>
      <c r="AT125" s="259" t="s">
        <v>171</v>
      </c>
      <c r="AU125" s="259" t="s">
        <v>81</v>
      </c>
      <c r="AV125" s="258" t="s">
        <v>77</v>
      </c>
      <c r="AW125" s="258" t="s">
        <v>36</v>
      </c>
      <c r="AX125" s="258" t="s">
        <v>73</v>
      </c>
      <c r="AY125" s="259" t="s">
        <v>160</v>
      </c>
    </row>
    <row r="126" spans="2:65" s="258" customFormat="1">
      <c r="B126" s="257"/>
      <c r="D126" s="254" t="s">
        <v>171</v>
      </c>
      <c r="E126" s="259" t="s">
        <v>5</v>
      </c>
      <c r="F126" s="260" t="s">
        <v>222</v>
      </c>
      <c r="H126" s="259" t="s">
        <v>5</v>
      </c>
      <c r="I126" s="9"/>
      <c r="L126" s="257"/>
      <c r="M126" s="261"/>
      <c r="N126" s="262"/>
      <c r="O126" s="262"/>
      <c r="P126" s="262"/>
      <c r="Q126" s="262"/>
      <c r="R126" s="262"/>
      <c r="S126" s="262"/>
      <c r="T126" s="263"/>
      <c r="AT126" s="259" t="s">
        <v>171</v>
      </c>
      <c r="AU126" s="259" t="s">
        <v>81</v>
      </c>
      <c r="AV126" s="258" t="s">
        <v>77</v>
      </c>
      <c r="AW126" s="258" t="s">
        <v>36</v>
      </c>
      <c r="AX126" s="258" t="s">
        <v>73</v>
      </c>
      <c r="AY126" s="259" t="s">
        <v>160</v>
      </c>
    </row>
    <row r="127" spans="2:65" s="265" customFormat="1">
      <c r="B127" s="264"/>
      <c r="D127" s="254" t="s">
        <v>171</v>
      </c>
      <c r="E127" s="266" t="s">
        <v>5</v>
      </c>
      <c r="F127" s="267" t="s">
        <v>1168</v>
      </c>
      <c r="H127" s="268">
        <v>160.1</v>
      </c>
      <c r="I127" s="10"/>
      <c r="L127" s="264"/>
      <c r="M127" s="269"/>
      <c r="N127" s="270"/>
      <c r="O127" s="270"/>
      <c r="P127" s="270"/>
      <c r="Q127" s="270"/>
      <c r="R127" s="270"/>
      <c r="S127" s="270"/>
      <c r="T127" s="271"/>
      <c r="AT127" s="266" t="s">
        <v>171</v>
      </c>
      <c r="AU127" s="266" t="s">
        <v>81</v>
      </c>
      <c r="AV127" s="265" t="s">
        <v>81</v>
      </c>
      <c r="AW127" s="265" t="s">
        <v>36</v>
      </c>
      <c r="AX127" s="265" t="s">
        <v>73</v>
      </c>
      <c r="AY127" s="266" t="s">
        <v>160</v>
      </c>
    </row>
    <row r="128" spans="2:65" s="265" customFormat="1">
      <c r="B128" s="264"/>
      <c r="D128" s="254" t="s">
        <v>171</v>
      </c>
      <c r="E128" s="266" t="s">
        <v>5</v>
      </c>
      <c r="F128" s="267" t="s">
        <v>1169</v>
      </c>
      <c r="H128" s="268">
        <v>-62.436</v>
      </c>
      <c r="I128" s="10"/>
      <c r="L128" s="264"/>
      <c r="M128" s="269"/>
      <c r="N128" s="270"/>
      <c r="O128" s="270"/>
      <c r="P128" s="270"/>
      <c r="Q128" s="270"/>
      <c r="R128" s="270"/>
      <c r="S128" s="270"/>
      <c r="T128" s="271"/>
      <c r="AT128" s="266" t="s">
        <v>171</v>
      </c>
      <c r="AU128" s="266" t="s">
        <v>81</v>
      </c>
      <c r="AV128" s="265" t="s">
        <v>81</v>
      </c>
      <c r="AW128" s="265" t="s">
        <v>36</v>
      </c>
      <c r="AX128" s="265" t="s">
        <v>73</v>
      </c>
      <c r="AY128" s="266" t="s">
        <v>160</v>
      </c>
    </row>
    <row r="129" spans="2:65" s="258" customFormat="1">
      <c r="B129" s="257"/>
      <c r="D129" s="254" t="s">
        <v>171</v>
      </c>
      <c r="E129" s="259" t="s">
        <v>5</v>
      </c>
      <c r="F129" s="260" t="s">
        <v>229</v>
      </c>
      <c r="H129" s="259" t="s">
        <v>5</v>
      </c>
      <c r="I129" s="9"/>
      <c r="L129" s="257"/>
      <c r="M129" s="261"/>
      <c r="N129" s="262"/>
      <c r="O129" s="262"/>
      <c r="P129" s="262"/>
      <c r="Q129" s="262"/>
      <c r="R129" s="262"/>
      <c r="S129" s="262"/>
      <c r="T129" s="263"/>
      <c r="AT129" s="259" t="s">
        <v>171</v>
      </c>
      <c r="AU129" s="259" t="s">
        <v>81</v>
      </c>
      <c r="AV129" s="258" t="s">
        <v>77</v>
      </c>
      <c r="AW129" s="258" t="s">
        <v>36</v>
      </c>
      <c r="AX129" s="258" t="s">
        <v>73</v>
      </c>
      <c r="AY129" s="259" t="s">
        <v>160</v>
      </c>
    </row>
    <row r="130" spans="2:65" s="265" customFormat="1">
      <c r="B130" s="264"/>
      <c r="D130" s="254" t="s">
        <v>171</v>
      </c>
      <c r="E130" s="266" t="s">
        <v>5</v>
      </c>
      <c r="F130" s="267" t="s">
        <v>1170</v>
      </c>
      <c r="H130" s="268">
        <v>13.717000000000001</v>
      </c>
      <c r="I130" s="10"/>
      <c r="L130" s="264"/>
      <c r="M130" s="269"/>
      <c r="N130" s="270"/>
      <c r="O130" s="270"/>
      <c r="P130" s="270"/>
      <c r="Q130" s="270"/>
      <c r="R130" s="270"/>
      <c r="S130" s="270"/>
      <c r="T130" s="271"/>
      <c r="AT130" s="266" t="s">
        <v>171</v>
      </c>
      <c r="AU130" s="266" t="s">
        <v>81</v>
      </c>
      <c r="AV130" s="265" t="s">
        <v>81</v>
      </c>
      <c r="AW130" s="265" t="s">
        <v>36</v>
      </c>
      <c r="AX130" s="265" t="s">
        <v>73</v>
      </c>
      <c r="AY130" s="266" t="s">
        <v>160</v>
      </c>
    </row>
    <row r="131" spans="2:65" s="273" customFormat="1">
      <c r="B131" s="272"/>
      <c r="D131" s="254" t="s">
        <v>171</v>
      </c>
      <c r="E131" s="274" t="s">
        <v>5</v>
      </c>
      <c r="F131" s="275" t="s">
        <v>176</v>
      </c>
      <c r="H131" s="276">
        <v>111.381</v>
      </c>
      <c r="I131" s="11"/>
      <c r="L131" s="272"/>
      <c r="M131" s="277"/>
      <c r="N131" s="278"/>
      <c r="O131" s="278"/>
      <c r="P131" s="278"/>
      <c r="Q131" s="278"/>
      <c r="R131" s="278"/>
      <c r="S131" s="278"/>
      <c r="T131" s="279"/>
      <c r="AT131" s="274" t="s">
        <v>171</v>
      </c>
      <c r="AU131" s="274" t="s">
        <v>81</v>
      </c>
      <c r="AV131" s="273" t="s">
        <v>167</v>
      </c>
      <c r="AW131" s="273" t="s">
        <v>36</v>
      </c>
      <c r="AX131" s="273" t="s">
        <v>77</v>
      </c>
      <c r="AY131" s="274" t="s">
        <v>160</v>
      </c>
    </row>
    <row r="132" spans="2:65" s="118" customFormat="1" ht="38.25" customHeight="1">
      <c r="B132" s="113"/>
      <c r="C132" s="243" t="s">
        <v>218</v>
      </c>
      <c r="D132" s="243" t="s">
        <v>162</v>
      </c>
      <c r="E132" s="244" t="s">
        <v>232</v>
      </c>
      <c r="F132" s="245" t="s">
        <v>233</v>
      </c>
      <c r="G132" s="246" t="s">
        <v>210</v>
      </c>
      <c r="H132" s="247">
        <v>33.414000000000001</v>
      </c>
      <c r="I132" s="8"/>
      <c r="J132" s="248">
        <f>ROUND(I132*H132,2)</f>
        <v>0</v>
      </c>
      <c r="K132" s="245" t="s">
        <v>166</v>
      </c>
      <c r="L132" s="113"/>
      <c r="M132" s="249" t="s">
        <v>5</v>
      </c>
      <c r="N132" s="250" t="s">
        <v>44</v>
      </c>
      <c r="O132" s="114"/>
      <c r="P132" s="251">
        <f>O132*H132</f>
        <v>0</v>
      </c>
      <c r="Q132" s="251">
        <v>0</v>
      </c>
      <c r="R132" s="251">
        <f>Q132*H132</f>
        <v>0</v>
      </c>
      <c r="S132" s="251">
        <v>0</v>
      </c>
      <c r="T132" s="252">
        <f>S132*H132</f>
        <v>0</v>
      </c>
      <c r="AR132" s="97" t="s">
        <v>167</v>
      </c>
      <c r="AT132" s="97" t="s">
        <v>162</v>
      </c>
      <c r="AU132" s="97" t="s">
        <v>81</v>
      </c>
      <c r="AY132" s="97" t="s">
        <v>160</v>
      </c>
      <c r="BE132" s="253">
        <f>IF(N132="základní",J132,0)</f>
        <v>0</v>
      </c>
      <c r="BF132" s="253">
        <f>IF(N132="snížená",J132,0)</f>
        <v>0</v>
      </c>
      <c r="BG132" s="253">
        <f>IF(N132="zákl. přenesená",J132,0)</f>
        <v>0</v>
      </c>
      <c r="BH132" s="253">
        <f>IF(N132="sníž. přenesená",J132,0)</f>
        <v>0</v>
      </c>
      <c r="BI132" s="253">
        <f>IF(N132="nulová",J132,0)</f>
        <v>0</v>
      </c>
      <c r="BJ132" s="97" t="s">
        <v>77</v>
      </c>
      <c r="BK132" s="253">
        <f>ROUND(I132*H132,2)</f>
        <v>0</v>
      </c>
      <c r="BL132" s="97" t="s">
        <v>167</v>
      </c>
      <c r="BM132" s="97" t="s">
        <v>1171</v>
      </c>
    </row>
    <row r="133" spans="2:65" s="118" customFormat="1" ht="27">
      <c r="B133" s="113"/>
      <c r="D133" s="254" t="s">
        <v>169</v>
      </c>
      <c r="F133" s="255" t="s">
        <v>235</v>
      </c>
      <c r="I133" s="6"/>
      <c r="L133" s="113"/>
      <c r="M133" s="256"/>
      <c r="N133" s="114"/>
      <c r="O133" s="114"/>
      <c r="P133" s="114"/>
      <c r="Q133" s="114"/>
      <c r="R133" s="114"/>
      <c r="S133" s="114"/>
      <c r="T133" s="144"/>
      <c r="AT133" s="97" t="s">
        <v>169</v>
      </c>
      <c r="AU133" s="97" t="s">
        <v>81</v>
      </c>
    </row>
    <row r="134" spans="2:65" s="265" customFormat="1">
      <c r="B134" s="264"/>
      <c r="D134" s="254" t="s">
        <v>171</v>
      </c>
      <c r="F134" s="267" t="s">
        <v>1172</v>
      </c>
      <c r="H134" s="268">
        <v>33.414000000000001</v>
      </c>
      <c r="I134" s="10"/>
      <c r="L134" s="264"/>
      <c r="M134" s="269"/>
      <c r="N134" s="270"/>
      <c r="O134" s="270"/>
      <c r="P134" s="270"/>
      <c r="Q134" s="270"/>
      <c r="R134" s="270"/>
      <c r="S134" s="270"/>
      <c r="T134" s="271"/>
      <c r="AT134" s="266" t="s">
        <v>171</v>
      </c>
      <c r="AU134" s="266" t="s">
        <v>81</v>
      </c>
      <c r="AV134" s="265" t="s">
        <v>81</v>
      </c>
      <c r="AW134" s="265" t="s">
        <v>6</v>
      </c>
      <c r="AX134" s="265" t="s">
        <v>77</v>
      </c>
      <c r="AY134" s="266" t="s">
        <v>160</v>
      </c>
    </row>
    <row r="135" spans="2:65" s="118" customFormat="1" ht="25.5" customHeight="1">
      <c r="B135" s="113"/>
      <c r="C135" s="243" t="s">
        <v>196</v>
      </c>
      <c r="D135" s="243" t="s">
        <v>162</v>
      </c>
      <c r="E135" s="244" t="s">
        <v>810</v>
      </c>
      <c r="F135" s="245" t="s">
        <v>811</v>
      </c>
      <c r="G135" s="246" t="s">
        <v>165</v>
      </c>
      <c r="H135" s="247">
        <v>366.78</v>
      </c>
      <c r="I135" s="8"/>
      <c r="J135" s="248">
        <f>ROUND(I135*H135,2)</f>
        <v>0</v>
      </c>
      <c r="K135" s="245" t="s">
        <v>166</v>
      </c>
      <c r="L135" s="113"/>
      <c r="M135" s="249" t="s">
        <v>5</v>
      </c>
      <c r="N135" s="250" t="s">
        <v>44</v>
      </c>
      <c r="O135" s="114"/>
      <c r="P135" s="251">
        <f>O135*H135</f>
        <v>0</v>
      </c>
      <c r="Q135" s="251">
        <v>5.8E-4</v>
      </c>
      <c r="R135" s="251">
        <f>Q135*H135</f>
        <v>0.21273239999999999</v>
      </c>
      <c r="S135" s="251">
        <v>0</v>
      </c>
      <c r="T135" s="252">
        <f>S135*H135</f>
        <v>0</v>
      </c>
      <c r="AR135" s="97" t="s">
        <v>167</v>
      </c>
      <c r="AT135" s="97" t="s">
        <v>162</v>
      </c>
      <c r="AU135" s="97" t="s">
        <v>81</v>
      </c>
      <c r="AY135" s="97" t="s">
        <v>160</v>
      </c>
      <c r="BE135" s="253">
        <f>IF(N135="základní",J135,0)</f>
        <v>0</v>
      </c>
      <c r="BF135" s="253">
        <f>IF(N135="snížená",J135,0)</f>
        <v>0</v>
      </c>
      <c r="BG135" s="253">
        <f>IF(N135="zákl. přenesená",J135,0)</f>
        <v>0</v>
      </c>
      <c r="BH135" s="253">
        <f>IF(N135="sníž. přenesená",J135,0)</f>
        <v>0</v>
      </c>
      <c r="BI135" s="253">
        <f>IF(N135="nulová",J135,0)</f>
        <v>0</v>
      </c>
      <c r="BJ135" s="97" t="s">
        <v>77</v>
      </c>
      <c r="BK135" s="253">
        <f>ROUND(I135*H135,2)</f>
        <v>0</v>
      </c>
      <c r="BL135" s="97" t="s">
        <v>167</v>
      </c>
      <c r="BM135" s="97" t="s">
        <v>1173</v>
      </c>
    </row>
    <row r="136" spans="2:65" s="258" customFormat="1">
      <c r="B136" s="257"/>
      <c r="D136" s="254" t="s">
        <v>171</v>
      </c>
      <c r="E136" s="259" t="s">
        <v>5</v>
      </c>
      <c r="F136" s="260" t="s">
        <v>222</v>
      </c>
      <c r="H136" s="259" t="s">
        <v>5</v>
      </c>
      <c r="I136" s="9"/>
      <c r="L136" s="257"/>
      <c r="M136" s="261"/>
      <c r="N136" s="262"/>
      <c r="O136" s="262"/>
      <c r="P136" s="262"/>
      <c r="Q136" s="262"/>
      <c r="R136" s="262"/>
      <c r="S136" s="262"/>
      <c r="T136" s="263"/>
      <c r="AT136" s="259" t="s">
        <v>171</v>
      </c>
      <c r="AU136" s="259" t="s">
        <v>81</v>
      </c>
      <c r="AV136" s="258" t="s">
        <v>77</v>
      </c>
      <c r="AW136" s="258" t="s">
        <v>36</v>
      </c>
      <c r="AX136" s="258" t="s">
        <v>73</v>
      </c>
      <c r="AY136" s="259" t="s">
        <v>160</v>
      </c>
    </row>
    <row r="137" spans="2:65" s="265" customFormat="1">
      <c r="B137" s="264"/>
      <c r="D137" s="254" t="s">
        <v>171</v>
      </c>
      <c r="E137" s="266" t="s">
        <v>5</v>
      </c>
      <c r="F137" s="267" t="s">
        <v>1174</v>
      </c>
      <c r="H137" s="268">
        <v>366.78</v>
      </c>
      <c r="I137" s="10"/>
      <c r="L137" s="264"/>
      <c r="M137" s="269"/>
      <c r="N137" s="270"/>
      <c r="O137" s="270"/>
      <c r="P137" s="270"/>
      <c r="Q137" s="270"/>
      <c r="R137" s="270"/>
      <c r="S137" s="270"/>
      <c r="T137" s="271"/>
      <c r="AT137" s="266" t="s">
        <v>171</v>
      </c>
      <c r="AU137" s="266" t="s">
        <v>81</v>
      </c>
      <c r="AV137" s="265" t="s">
        <v>81</v>
      </c>
      <c r="AW137" s="265" t="s">
        <v>36</v>
      </c>
      <c r="AX137" s="265" t="s">
        <v>77</v>
      </c>
      <c r="AY137" s="266" t="s">
        <v>160</v>
      </c>
    </row>
    <row r="138" spans="2:65" s="118" customFormat="1" ht="25.5" customHeight="1">
      <c r="B138" s="113"/>
      <c r="C138" s="243" t="s">
        <v>231</v>
      </c>
      <c r="D138" s="243" t="s">
        <v>162</v>
      </c>
      <c r="E138" s="244" t="s">
        <v>814</v>
      </c>
      <c r="F138" s="245" t="s">
        <v>815</v>
      </c>
      <c r="G138" s="246" t="s">
        <v>165</v>
      </c>
      <c r="H138" s="247">
        <v>366.78</v>
      </c>
      <c r="I138" s="8"/>
      <c r="J138" s="248">
        <f>ROUND(I138*H138,2)</f>
        <v>0</v>
      </c>
      <c r="K138" s="245" t="s">
        <v>166</v>
      </c>
      <c r="L138" s="113"/>
      <c r="M138" s="249" t="s">
        <v>5</v>
      </c>
      <c r="N138" s="250" t="s">
        <v>44</v>
      </c>
      <c r="O138" s="114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AR138" s="97" t="s">
        <v>167</v>
      </c>
      <c r="AT138" s="97" t="s">
        <v>162</v>
      </c>
      <c r="AU138" s="97" t="s">
        <v>81</v>
      </c>
      <c r="AY138" s="97" t="s">
        <v>160</v>
      </c>
      <c r="BE138" s="253">
        <f>IF(N138="základní",J138,0)</f>
        <v>0</v>
      </c>
      <c r="BF138" s="253">
        <f>IF(N138="snížená",J138,0)</f>
        <v>0</v>
      </c>
      <c r="BG138" s="253">
        <f>IF(N138="zákl. přenesená",J138,0)</f>
        <v>0</v>
      </c>
      <c r="BH138" s="253">
        <f>IF(N138="sníž. přenesená",J138,0)</f>
        <v>0</v>
      </c>
      <c r="BI138" s="253">
        <f>IF(N138="nulová",J138,0)</f>
        <v>0</v>
      </c>
      <c r="BJ138" s="97" t="s">
        <v>77</v>
      </c>
      <c r="BK138" s="253">
        <f>ROUND(I138*H138,2)</f>
        <v>0</v>
      </c>
      <c r="BL138" s="97" t="s">
        <v>167</v>
      </c>
      <c r="BM138" s="97" t="s">
        <v>1175</v>
      </c>
    </row>
    <row r="139" spans="2:65" s="265" customFormat="1">
      <c r="B139" s="264"/>
      <c r="D139" s="254" t="s">
        <v>171</v>
      </c>
      <c r="E139" s="266" t="s">
        <v>5</v>
      </c>
      <c r="F139" s="267" t="s">
        <v>1176</v>
      </c>
      <c r="H139" s="268">
        <v>366.78</v>
      </c>
      <c r="I139" s="10"/>
      <c r="L139" s="264"/>
      <c r="M139" s="269"/>
      <c r="N139" s="270"/>
      <c r="O139" s="270"/>
      <c r="P139" s="270"/>
      <c r="Q139" s="270"/>
      <c r="R139" s="270"/>
      <c r="S139" s="270"/>
      <c r="T139" s="271"/>
      <c r="AT139" s="266" t="s">
        <v>171</v>
      </c>
      <c r="AU139" s="266" t="s">
        <v>81</v>
      </c>
      <c r="AV139" s="265" t="s">
        <v>81</v>
      </c>
      <c r="AW139" s="265" t="s">
        <v>36</v>
      </c>
      <c r="AX139" s="265" t="s">
        <v>77</v>
      </c>
      <c r="AY139" s="266" t="s">
        <v>160</v>
      </c>
    </row>
    <row r="140" spans="2:65" s="118" customFormat="1" ht="38.25" customHeight="1">
      <c r="B140" s="113"/>
      <c r="C140" s="243" t="s">
        <v>237</v>
      </c>
      <c r="D140" s="243" t="s">
        <v>162</v>
      </c>
      <c r="E140" s="244" t="s">
        <v>248</v>
      </c>
      <c r="F140" s="245" t="s">
        <v>249</v>
      </c>
      <c r="G140" s="246" t="s">
        <v>210</v>
      </c>
      <c r="H140" s="247">
        <v>86.909000000000006</v>
      </c>
      <c r="I140" s="8"/>
      <c r="J140" s="248">
        <f>ROUND(I140*H140,2)</f>
        <v>0</v>
      </c>
      <c r="K140" s="245" t="s">
        <v>166</v>
      </c>
      <c r="L140" s="113"/>
      <c r="M140" s="249" t="s">
        <v>5</v>
      </c>
      <c r="N140" s="250" t="s">
        <v>44</v>
      </c>
      <c r="O140" s="114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AR140" s="97" t="s">
        <v>167</v>
      </c>
      <c r="AT140" s="97" t="s">
        <v>162</v>
      </c>
      <c r="AU140" s="97" t="s">
        <v>81</v>
      </c>
      <c r="AY140" s="97" t="s">
        <v>160</v>
      </c>
      <c r="BE140" s="253">
        <f>IF(N140="základní",J140,0)</f>
        <v>0</v>
      </c>
      <c r="BF140" s="253">
        <f>IF(N140="snížená",J140,0)</f>
        <v>0</v>
      </c>
      <c r="BG140" s="253">
        <f>IF(N140="zákl. přenesená",J140,0)</f>
        <v>0</v>
      </c>
      <c r="BH140" s="253">
        <f>IF(N140="sníž. přenesená",J140,0)</f>
        <v>0</v>
      </c>
      <c r="BI140" s="253">
        <f>IF(N140="nulová",J140,0)</f>
        <v>0</v>
      </c>
      <c r="BJ140" s="97" t="s">
        <v>77</v>
      </c>
      <c r="BK140" s="253">
        <f>ROUND(I140*H140,2)</f>
        <v>0</v>
      </c>
      <c r="BL140" s="97" t="s">
        <v>167</v>
      </c>
      <c r="BM140" s="97" t="s">
        <v>1177</v>
      </c>
    </row>
    <row r="141" spans="2:65" s="118" customFormat="1" ht="40.5">
      <c r="B141" s="113"/>
      <c r="D141" s="254" t="s">
        <v>169</v>
      </c>
      <c r="F141" s="255" t="s">
        <v>251</v>
      </c>
      <c r="I141" s="6"/>
      <c r="L141" s="113"/>
      <c r="M141" s="256"/>
      <c r="N141" s="114"/>
      <c r="O141" s="114"/>
      <c r="P141" s="114"/>
      <c r="Q141" s="114"/>
      <c r="R141" s="114"/>
      <c r="S141" s="114"/>
      <c r="T141" s="144"/>
      <c r="AT141" s="97" t="s">
        <v>169</v>
      </c>
      <c r="AU141" s="97" t="s">
        <v>81</v>
      </c>
    </row>
    <row r="142" spans="2:65" s="258" customFormat="1">
      <c r="B142" s="257"/>
      <c r="D142" s="254" t="s">
        <v>171</v>
      </c>
      <c r="E142" s="259" t="s">
        <v>5</v>
      </c>
      <c r="F142" s="260" t="s">
        <v>252</v>
      </c>
      <c r="H142" s="259" t="s">
        <v>5</v>
      </c>
      <c r="I142" s="9"/>
      <c r="L142" s="257"/>
      <c r="M142" s="261"/>
      <c r="N142" s="262"/>
      <c r="O142" s="262"/>
      <c r="P142" s="262"/>
      <c r="Q142" s="262"/>
      <c r="R142" s="262"/>
      <c r="S142" s="262"/>
      <c r="T142" s="263"/>
      <c r="AT142" s="259" t="s">
        <v>171</v>
      </c>
      <c r="AU142" s="259" t="s">
        <v>81</v>
      </c>
      <c r="AV142" s="258" t="s">
        <v>77</v>
      </c>
      <c r="AW142" s="258" t="s">
        <v>36</v>
      </c>
      <c r="AX142" s="258" t="s">
        <v>73</v>
      </c>
      <c r="AY142" s="259" t="s">
        <v>160</v>
      </c>
    </row>
    <row r="143" spans="2:65" s="265" customFormat="1">
      <c r="B143" s="264"/>
      <c r="D143" s="254" t="s">
        <v>171</v>
      </c>
      <c r="E143" s="266" t="s">
        <v>5</v>
      </c>
      <c r="F143" s="267" t="s">
        <v>1178</v>
      </c>
      <c r="H143" s="268">
        <v>86.909000000000006</v>
      </c>
      <c r="I143" s="10"/>
      <c r="L143" s="264"/>
      <c r="M143" s="269"/>
      <c r="N143" s="270"/>
      <c r="O143" s="270"/>
      <c r="P143" s="270"/>
      <c r="Q143" s="270"/>
      <c r="R143" s="270"/>
      <c r="S143" s="270"/>
      <c r="T143" s="271"/>
      <c r="AT143" s="266" t="s">
        <v>171</v>
      </c>
      <c r="AU143" s="266" t="s">
        <v>81</v>
      </c>
      <c r="AV143" s="265" t="s">
        <v>81</v>
      </c>
      <c r="AW143" s="265" t="s">
        <v>36</v>
      </c>
      <c r="AX143" s="265" t="s">
        <v>77</v>
      </c>
      <c r="AY143" s="266" t="s">
        <v>160</v>
      </c>
    </row>
    <row r="144" spans="2:65" s="118" customFormat="1" ht="16.5" customHeight="1">
      <c r="B144" s="113"/>
      <c r="C144" s="243" t="s">
        <v>242</v>
      </c>
      <c r="D144" s="243" t="s">
        <v>162</v>
      </c>
      <c r="E144" s="244" t="s">
        <v>254</v>
      </c>
      <c r="F144" s="245" t="s">
        <v>255</v>
      </c>
      <c r="G144" s="246" t="s">
        <v>210</v>
      </c>
      <c r="H144" s="247">
        <v>49.755000000000003</v>
      </c>
      <c r="I144" s="8"/>
      <c r="J144" s="248">
        <f>ROUND(I144*H144,2)</f>
        <v>0</v>
      </c>
      <c r="K144" s="245" t="s">
        <v>5</v>
      </c>
      <c r="L144" s="113"/>
      <c r="M144" s="249" t="s">
        <v>5</v>
      </c>
      <c r="N144" s="250" t="s">
        <v>44</v>
      </c>
      <c r="O144" s="114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AR144" s="97" t="s">
        <v>167</v>
      </c>
      <c r="AT144" s="97" t="s">
        <v>162</v>
      </c>
      <c r="AU144" s="97" t="s">
        <v>81</v>
      </c>
      <c r="AY144" s="97" t="s">
        <v>160</v>
      </c>
      <c r="BE144" s="253">
        <f>IF(N144="základní",J144,0)</f>
        <v>0</v>
      </c>
      <c r="BF144" s="253">
        <f>IF(N144="snížená",J144,0)</f>
        <v>0</v>
      </c>
      <c r="BG144" s="253">
        <f>IF(N144="zákl. přenesená",J144,0)</f>
        <v>0</v>
      </c>
      <c r="BH144" s="253">
        <f>IF(N144="sníž. přenesená",J144,0)</f>
        <v>0</v>
      </c>
      <c r="BI144" s="253">
        <f>IF(N144="nulová",J144,0)</f>
        <v>0</v>
      </c>
      <c r="BJ144" s="97" t="s">
        <v>77</v>
      </c>
      <c r="BK144" s="253">
        <f>ROUND(I144*H144,2)</f>
        <v>0</v>
      </c>
      <c r="BL144" s="97" t="s">
        <v>167</v>
      </c>
      <c r="BM144" s="97" t="s">
        <v>1179</v>
      </c>
    </row>
    <row r="145" spans="2:65" s="258" customFormat="1">
      <c r="B145" s="257"/>
      <c r="D145" s="254" t="s">
        <v>171</v>
      </c>
      <c r="E145" s="259" t="s">
        <v>5</v>
      </c>
      <c r="F145" s="260" t="s">
        <v>257</v>
      </c>
      <c r="H145" s="259" t="s">
        <v>5</v>
      </c>
      <c r="I145" s="9"/>
      <c r="L145" s="257"/>
      <c r="M145" s="261"/>
      <c r="N145" s="262"/>
      <c r="O145" s="262"/>
      <c r="P145" s="262"/>
      <c r="Q145" s="262"/>
      <c r="R145" s="262"/>
      <c r="S145" s="262"/>
      <c r="T145" s="263"/>
      <c r="AT145" s="259" t="s">
        <v>171</v>
      </c>
      <c r="AU145" s="259" t="s">
        <v>81</v>
      </c>
      <c r="AV145" s="258" t="s">
        <v>77</v>
      </c>
      <c r="AW145" s="258" t="s">
        <v>36</v>
      </c>
      <c r="AX145" s="258" t="s">
        <v>73</v>
      </c>
      <c r="AY145" s="259" t="s">
        <v>160</v>
      </c>
    </row>
    <row r="146" spans="2:65" s="258" customFormat="1">
      <c r="B146" s="257"/>
      <c r="D146" s="254" t="s">
        <v>171</v>
      </c>
      <c r="E146" s="259" t="s">
        <v>5</v>
      </c>
      <c r="F146" s="260" t="s">
        <v>258</v>
      </c>
      <c r="H146" s="259" t="s">
        <v>5</v>
      </c>
      <c r="I146" s="9"/>
      <c r="L146" s="257"/>
      <c r="M146" s="261"/>
      <c r="N146" s="262"/>
      <c r="O146" s="262"/>
      <c r="P146" s="262"/>
      <c r="Q146" s="262"/>
      <c r="R146" s="262"/>
      <c r="S146" s="262"/>
      <c r="T146" s="263"/>
      <c r="AT146" s="259" t="s">
        <v>171</v>
      </c>
      <c r="AU146" s="259" t="s">
        <v>81</v>
      </c>
      <c r="AV146" s="258" t="s">
        <v>77</v>
      </c>
      <c r="AW146" s="258" t="s">
        <v>36</v>
      </c>
      <c r="AX146" s="258" t="s">
        <v>73</v>
      </c>
      <c r="AY146" s="259" t="s">
        <v>160</v>
      </c>
    </row>
    <row r="147" spans="2:65" s="258" customFormat="1">
      <c r="B147" s="257"/>
      <c r="D147" s="254" t="s">
        <v>171</v>
      </c>
      <c r="E147" s="259" t="s">
        <v>5</v>
      </c>
      <c r="F147" s="260" t="s">
        <v>259</v>
      </c>
      <c r="H147" s="259" t="s">
        <v>5</v>
      </c>
      <c r="I147" s="9"/>
      <c r="L147" s="257"/>
      <c r="M147" s="261"/>
      <c r="N147" s="262"/>
      <c r="O147" s="262"/>
      <c r="P147" s="262"/>
      <c r="Q147" s="262"/>
      <c r="R147" s="262"/>
      <c r="S147" s="262"/>
      <c r="T147" s="263"/>
      <c r="AT147" s="259" t="s">
        <v>171</v>
      </c>
      <c r="AU147" s="259" t="s">
        <v>81</v>
      </c>
      <c r="AV147" s="258" t="s">
        <v>77</v>
      </c>
      <c r="AW147" s="258" t="s">
        <v>36</v>
      </c>
      <c r="AX147" s="258" t="s">
        <v>73</v>
      </c>
      <c r="AY147" s="259" t="s">
        <v>160</v>
      </c>
    </row>
    <row r="148" spans="2:65" s="265" customFormat="1">
      <c r="B148" s="264"/>
      <c r="D148" s="254" t="s">
        <v>171</v>
      </c>
      <c r="E148" s="266" t="s">
        <v>5</v>
      </c>
      <c r="F148" s="267" t="s">
        <v>1180</v>
      </c>
      <c r="H148" s="268">
        <v>23.74</v>
      </c>
      <c r="I148" s="10"/>
      <c r="L148" s="264"/>
      <c r="M148" s="269"/>
      <c r="N148" s="270"/>
      <c r="O148" s="270"/>
      <c r="P148" s="270"/>
      <c r="Q148" s="270"/>
      <c r="R148" s="270"/>
      <c r="S148" s="270"/>
      <c r="T148" s="271"/>
      <c r="AT148" s="266" t="s">
        <v>171</v>
      </c>
      <c r="AU148" s="266" t="s">
        <v>81</v>
      </c>
      <c r="AV148" s="265" t="s">
        <v>81</v>
      </c>
      <c r="AW148" s="265" t="s">
        <v>36</v>
      </c>
      <c r="AX148" s="265" t="s">
        <v>73</v>
      </c>
      <c r="AY148" s="266" t="s">
        <v>160</v>
      </c>
    </row>
    <row r="149" spans="2:65" s="265" customFormat="1">
      <c r="B149" s="264"/>
      <c r="D149" s="254" t="s">
        <v>171</v>
      </c>
      <c r="E149" s="266" t="s">
        <v>5</v>
      </c>
      <c r="F149" s="267" t="s">
        <v>1181</v>
      </c>
      <c r="H149" s="268">
        <v>26.015000000000001</v>
      </c>
      <c r="I149" s="10"/>
      <c r="L149" s="264"/>
      <c r="M149" s="269"/>
      <c r="N149" s="270"/>
      <c r="O149" s="270"/>
      <c r="P149" s="270"/>
      <c r="Q149" s="270"/>
      <c r="R149" s="270"/>
      <c r="S149" s="270"/>
      <c r="T149" s="271"/>
      <c r="AT149" s="266" t="s">
        <v>171</v>
      </c>
      <c r="AU149" s="266" t="s">
        <v>81</v>
      </c>
      <c r="AV149" s="265" t="s">
        <v>81</v>
      </c>
      <c r="AW149" s="265" t="s">
        <v>36</v>
      </c>
      <c r="AX149" s="265" t="s">
        <v>73</v>
      </c>
      <c r="AY149" s="266" t="s">
        <v>160</v>
      </c>
    </row>
    <row r="150" spans="2:65" s="273" customFormat="1">
      <c r="B150" s="272"/>
      <c r="D150" s="254" t="s">
        <v>171</v>
      </c>
      <c r="E150" s="274" t="s">
        <v>5</v>
      </c>
      <c r="F150" s="275" t="s">
        <v>176</v>
      </c>
      <c r="H150" s="276">
        <v>49.755000000000003</v>
      </c>
      <c r="I150" s="11"/>
      <c r="L150" s="272"/>
      <c r="M150" s="277"/>
      <c r="N150" s="278"/>
      <c r="O150" s="278"/>
      <c r="P150" s="278"/>
      <c r="Q150" s="278"/>
      <c r="R150" s="278"/>
      <c r="S150" s="278"/>
      <c r="T150" s="279"/>
      <c r="AT150" s="274" t="s">
        <v>171</v>
      </c>
      <c r="AU150" s="274" t="s">
        <v>81</v>
      </c>
      <c r="AV150" s="273" t="s">
        <v>167</v>
      </c>
      <c r="AW150" s="273" t="s">
        <v>36</v>
      </c>
      <c r="AX150" s="273" t="s">
        <v>77</v>
      </c>
      <c r="AY150" s="274" t="s">
        <v>160</v>
      </c>
    </row>
    <row r="151" spans="2:65" s="118" customFormat="1" ht="16.5" customHeight="1">
      <c r="B151" s="113"/>
      <c r="C151" s="243" t="s">
        <v>247</v>
      </c>
      <c r="D151" s="243" t="s">
        <v>162</v>
      </c>
      <c r="E151" s="244" t="s">
        <v>263</v>
      </c>
      <c r="F151" s="245" t="s">
        <v>264</v>
      </c>
      <c r="G151" s="246" t="s">
        <v>210</v>
      </c>
      <c r="H151" s="247">
        <v>150.077</v>
      </c>
      <c r="I151" s="8"/>
      <c r="J151" s="248">
        <f>ROUND(I151*H151,2)</f>
        <v>0</v>
      </c>
      <c r="K151" s="245" t="s">
        <v>5</v>
      </c>
      <c r="L151" s="113"/>
      <c r="M151" s="249" t="s">
        <v>5</v>
      </c>
      <c r="N151" s="250" t="s">
        <v>44</v>
      </c>
      <c r="O151" s="114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AR151" s="97" t="s">
        <v>167</v>
      </c>
      <c r="AT151" s="97" t="s">
        <v>162</v>
      </c>
      <c r="AU151" s="97" t="s">
        <v>81</v>
      </c>
      <c r="AY151" s="97" t="s">
        <v>160</v>
      </c>
      <c r="BE151" s="253">
        <f>IF(N151="základní",J151,0)</f>
        <v>0</v>
      </c>
      <c r="BF151" s="253">
        <f>IF(N151="snížená",J151,0)</f>
        <v>0</v>
      </c>
      <c r="BG151" s="253">
        <f>IF(N151="zákl. přenesená",J151,0)</f>
        <v>0</v>
      </c>
      <c r="BH151" s="253">
        <f>IF(N151="sníž. přenesená",J151,0)</f>
        <v>0</v>
      </c>
      <c r="BI151" s="253">
        <f>IF(N151="nulová",J151,0)</f>
        <v>0</v>
      </c>
      <c r="BJ151" s="97" t="s">
        <v>77</v>
      </c>
      <c r="BK151" s="253">
        <f>ROUND(I151*H151,2)</f>
        <v>0</v>
      </c>
      <c r="BL151" s="97" t="s">
        <v>167</v>
      </c>
      <c r="BM151" s="97" t="s">
        <v>1182</v>
      </c>
    </row>
    <row r="152" spans="2:65" s="258" customFormat="1">
      <c r="B152" s="257"/>
      <c r="D152" s="254" t="s">
        <v>171</v>
      </c>
      <c r="E152" s="259" t="s">
        <v>5</v>
      </c>
      <c r="F152" s="260" t="s">
        <v>266</v>
      </c>
      <c r="H152" s="259" t="s">
        <v>5</v>
      </c>
      <c r="I152" s="9"/>
      <c r="L152" s="257"/>
      <c r="M152" s="261"/>
      <c r="N152" s="262"/>
      <c r="O152" s="262"/>
      <c r="P152" s="262"/>
      <c r="Q152" s="262"/>
      <c r="R152" s="262"/>
      <c r="S152" s="262"/>
      <c r="T152" s="263"/>
      <c r="AT152" s="259" t="s">
        <v>171</v>
      </c>
      <c r="AU152" s="259" t="s">
        <v>81</v>
      </c>
      <c r="AV152" s="258" t="s">
        <v>77</v>
      </c>
      <c r="AW152" s="258" t="s">
        <v>36</v>
      </c>
      <c r="AX152" s="258" t="s">
        <v>73</v>
      </c>
      <c r="AY152" s="259" t="s">
        <v>160</v>
      </c>
    </row>
    <row r="153" spans="2:65" s="258" customFormat="1">
      <c r="B153" s="257"/>
      <c r="D153" s="254" t="s">
        <v>171</v>
      </c>
      <c r="E153" s="259" t="s">
        <v>5</v>
      </c>
      <c r="F153" s="260" t="s">
        <v>267</v>
      </c>
      <c r="H153" s="259" t="s">
        <v>5</v>
      </c>
      <c r="I153" s="9"/>
      <c r="L153" s="257"/>
      <c r="M153" s="261"/>
      <c r="N153" s="262"/>
      <c r="O153" s="262"/>
      <c r="P153" s="262"/>
      <c r="Q153" s="262"/>
      <c r="R153" s="262"/>
      <c r="S153" s="262"/>
      <c r="T153" s="263"/>
      <c r="AT153" s="259" t="s">
        <v>171</v>
      </c>
      <c r="AU153" s="259" t="s">
        <v>81</v>
      </c>
      <c r="AV153" s="258" t="s">
        <v>77</v>
      </c>
      <c r="AW153" s="258" t="s">
        <v>36</v>
      </c>
      <c r="AX153" s="258" t="s">
        <v>73</v>
      </c>
      <c r="AY153" s="259" t="s">
        <v>160</v>
      </c>
    </row>
    <row r="154" spans="2:65" s="265" customFormat="1">
      <c r="B154" s="264"/>
      <c r="D154" s="254" t="s">
        <v>171</v>
      </c>
      <c r="E154" s="266" t="s">
        <v>5</v>
      </c>
      <c r="F154" s="267" t="s">
        <v>1183</v>
      </c>
      <c r="H154" s="268">
        <v>173.81700000000001</v>
      </c>
      <c r="I154" s="10"/>
      <c r="L154" s="264"/>
      <c r="M154" s="269"/>
      <c r="N154" s="270"/>
      <c r="O154" s="270"/>
      <c r="P154" s="270"/>
      <c r="Q154" s="270"/>
      <c r="R154" s="270"/>
      <c r="S154" s="270"/>
      <c r="T154" s="271"/>
      <c r="AT154" s="266" t="s">
        <v>171</v>
      </c>
      <c r="AU154" s="266" t="s">
        <v>81</v>
      </c>
      <c r="AV154" s="265" t="s">
        <v>81</v>
      </c>
      <c r="AW154" s="265" t="s">
        <v>36</v>
      </c>
      <c r="AX154" s="265" t="s">
        <v>73</v>
      </c>
      <c r="AY154" s="266" t="s">
        <v>160</v>
      </c>
    </row>
    <row r="155" spans="2:65" s="265" customFormat="1">
      <c r="B155" s="264"/>
      <c r="D155" s="254" t="s">
        <v>171</v>
      </c>
      <c r="E155" s="266" t="s">
        <v>5</v>
      </c>
      <c r="F155" s="267" t="s">
        <v>1184</v>
      </c>
      <c r="H155" s="268">
        <v>-23.74</v>
      </c>
      <c r="I155" s="10"/>
      <c r="L155" s="264"/>
      <c r="M155" s="269"/>
      <c r="N155" s="270"/>
      <c r="O155" s="270"/>
      <c r="P155" s="270"/>
      <c r="Q155" s="270"/>
      <c r="R155" s="270"/>
      <c r="S155" s="270"/>
      <c r="T155" s="271"/>
      <c r="AT155" s="266" t="s">
        <v>171</v>
      </c>
      <c r="AU155" s="266" t="s">
        <v>81</v>
      </c>
      <c r="AV155" s="265" t="s">
        <v>81</v>
      </c>
      <c r="AW155" s="265" t="s">
        <v>36</v>
      </c>
      <c r="AX155" s="265" t="s">
        <v>73</v>
      </c>
      <c r="AY155" s="266" t="s">
        <v>160</v>
      </c>
    </row>
    <row r="156" spans="2:65" s="273" customFormat="1">
      <c r="B156" s="272"/>
      <c r="D156" s="254" t="s">
        <v>171</v>
      </c>
      <c r="E156" s="274" t="s">
        <v>5</v>
      </c>
      <c r="F156" s="275" t="s">
        <v>176</v>
      </c>
      <c r="H156" s="276">
        <v>150.077</v>
      </c>
      <c r="I156" s="11"/>
      <c r="L156" s="272"/>
      <c r="M156" s="277"/>
      <c r="N156" s="278"/>
      <c r="O156" s="278"/>
      <c r="P156" s="278"/>
      <c r="Q156" s="278"/>
      <c r="R156" s="278"/>
      <c r="S156" s="278"/>
      <c r="T156" s="279"/>
      <c r="AT156" s="274" t="s">
        <v>171</v>
      </c>
      <c r="AU156" s="274" t="s">
        <v>81</v>
      </c>
      <c r="AV156" s="273" t="s">
        <v>167</v>
      </c>
      <c r="AW156" s="273" t="s">
        <v>36</v>
      </c>
      <c r="AX156" s="273" t="s">
        <v>77</v>
      </c>
      <c r="AY156" s="274" t="s">
        <v>160</v>
      </c>
    </row>
    <row r="157" spans="2:65" s="118" customFormat="1" ht="25.5" customHeight="1">
      <c r="B157" s="113"/>
      <c r="C157" s="243" t="s">
        <v>11</v>
      </c>
      <c r="D157" s="243" t="s">
        <v>162</v>
      </c>
      <c r="E157" s="244" t="s">
        <v>271</v>
      </c>
      <c r="F157" s="245" t="s">
        <v>272</v>
      </c>
      <c r="G157" s="246" t="s">
        <v>210</v>
      </c>
      <c r="H157" s="247">
        <v>118.69</v>
      </c>
      <c r="I157" s="8"/>
      <c r="J157" s="248">
        <f>ROUND(I157*H157,2)</f>
        <v>0</v>
      </c>
      <c r="K157" s="245" t="s">
        <v>166</v>
      </c>
      <c r="L157" s="113"/>
      <c r="M157" s="249" t="s">
        <v>5</v>
      </c>
      <c r="N157" s="250" t="s">
        <v>44</v>
      </c>
      <c r="O157" s="114"/>
      <c r="P157" s="251">
        <f>O157*H157</f>
        <v>0</v>
      </c>
      <c r="Q157" s="251">
        <v>0</v>
      </c>
      <c r="R157" s="251">
        <f>Q157*H157</f>
        <v>0</v>
      </c>
      <c r="S157" s="251">
        <v>0</v>
      </c>
      <c r="T157" s="252">
        <f>S157*H157</f>
        <v>0</v>
      </c>
      <c r="AR157" s="97" t="s">
        <v>167</v>
      </c>
      <c r="AT157" s="97" t="s">
        <v>162</v>
      </c>
      <c r="AU157" s="97" t="s">
        <v>81</v>
      </c>
      <c r="AY157" s="97" t="s">
        <v>160</v>
      </c>
      <c r="BE157" s="253">
        <f>IF(N157="základní",J157,0)</f>
        <v>0</v>
      </c>
      <c r="BF157" s="253">
        <f>IF(N157="snížená",J157,0)</f>
        <v>0</v>
      </c>
      <c r="BG157" s="253">
        <f>IF(N157="zákl. přenesená",J157,0)</f>
        <v>0</v>
      </c>
      <c r="BH157" s="253">
        <f>IF(N157="sníž. přenesená",J157,0)</f>
        <v>0</v>
      </c>
      <c r="BI157" s="253">
        <f>IF(N157="nulová",J157,0)</f>
        <v>0</v>
      </c>
      <c r="BJ157" s="97" t="s">
        <v>77</v>
      </c>
      <c r="BK157" s="253">
        <f>ROUND(I157*H157,2)</f>
        <v>0</v>
      </c>
      <c r="BL157" s="97" t="s">
        <v>167</v>
      </c>
      <c r="BM157" s="97" t="s">
        <v>1185</v>
      </c>
    </row>
    <row r="158" spans="2:65" s="258" customFormat="1">
      <c r="B158" s="257"/>
      <c r="D158" s="254" t="s">
        <v>171</v>
      </c>
      <c r="E158" s="259" t="s">
        <v>5</v>
      </c>
      <c r="F158" s="260" t="s">
        <v>324</v>
      </c>
      <c r="H158" s="259" t="s">
        <v>5</v>
      </c>
      <c r="I158" s="9"/>
      <c r="L158" s="257"/>
      <c r="M158" s="261"/>
      <c r="N158" s="262"/>
      <c r="O158" s="262"/>
      <c r="P158" s="262"/>
      <c r="Q158" s="262"/>
      <c r="R158" s="262"/>
      <c r="S158" s="262"/>
      <c r="T158" s="263"/>
      <c r="AT158" s="259" t="s">
        <v>171</v>
      </c>
      <c r="AU158" s="259" t="s">
        <v>81</v>
      </c>
      <c r="AV158" s="258" t="s">
        <v>77</v>
      </c>
      <c r="AW158" s="258" t="s">
        <v>36</v>
      </c>
      <c r="AX158" s="258" t="s">
        <v>73</v>
      </c>
      <c r="AY158" s="259" t="s">
        <v>160</v>
      </c>
    </row>
    <row r="159" spans="2:65" s="258" customFormat="1">
      <c r="B159" s="257"/>
      <c r="D159" s="254" t="s">
        <v>171</v>
      </c>
      <c r="E159" s="259" t="s">
        <v>5</v>
      </c>
      <c r="F159" s="260" t="s">
        <v>222</v>
      </c>
      <c r="H159" s="259" t="s">
        <v>5</v>
      </c>
      <c r="I159" s="9"/>
      <c r="L159" s="257"/>
      <c r="M159" s="261"/>
      <c r="N159" s="262"/>
      <c r="O159" s="262"/>
      <c r="P159" s="262"/>
      <c r="Q159" s="262"/>
      <c r="R159" s="262"/>
      <c r="S159" s="262"/>
      <c r="T159" s="263"/>
      <c r="AT159" s="259" t="s">
        <v>171</v>
      </c>
      <c r="AU159" s="259" t="s">
        <v>81</v>
      </c>
      <c r="AV159" s="258" t="s">
        <v>77</v>
      </c>
      <c r="AW159" s="258" t="s">
        <v>36</v>
      </c>
      <c r="AX159" s="258" t="s">
        <v>73</v>
      </c>
      <c r="AY159" s="259" t="s">
        <v>160</v>
      </c>
    </row>
    <row r="160" spans="2:65" s="265" customFormat="1">
      <c r="B160" s="264"/>
      <c r="D160" s="254" t="s">
        <v>171</v>
      </c>
      <c r="E160" s="266" t="s">
        <v>5</v>
      </c>
      <c r="F160" s="267" t="s">
        <v>1186</v>
      </c>
      <c r="H160" s="268">
        <v>23.74</v>
      </c>
      <c r="I160" s="10"/>
      <c r="L160" s="264"/>
      <c r="M160" s="269"/>
      <c r="N160" s="270"/>
      <c r="O160" s="270"/>
      <c r="P160" s="270"/>
      <c r="Q160" s="270"/>
      <c r="R160" s="270"/>
      <c r="S160" s="270"/>
      <c r="T160" s="271"/>
      <c r="AT160" s="266" t="s">
        <v>171</v>
      </c>
      <c r="AU160" s="266" t="s">
        <v>81</v>
      </c>
      <c r="AV160" s="265" t="s">
        <v>81</v>
      </c>
      <c r="AW160" s="265" t="s">
        <v>36</v>
      </c>
      <c r="AX160" s="265" t="s">
        <v>73</v>
      </c>
      <c r="AY160" s="266" t="s">
        <v>160</v>
      </c>
    </row>
    <row r="161" spans="2:65" s="265" customFormat="1">
      <c r="B161" s="264"/>
      <c r="D161" s="254" t="s">
        <v>171</v>
      </c>
      <c r="E161" s="266" t="s">
        <v>5</v>
      </c>
      <c r="F161" s="267" t="s">
        <v>1187</v>
      </c>
      <c r="H161" s="268">
        <v>94.95</v>
      </c>
      <c r="I161" s="10"/>
      <c r="L161" s="264"/>
      <c r="M161" s="269"/>
      <c r="N161" s="270"/>
      <c r="O161" s="270"/>
      <c r="P161" s="270"/>
      <c r="Q161" s="270"/>
      <c r="R161" s="270"/>
      <c r="S161" s="270"/>
      <c r="T161" s="271"/>
      <c r="AT161" s="266" t="s">
        <v>171</v>
      </c>
      <c r="AU161" s="266" t="s">
        <v>81</v>
      </c>
      <c r="AV161" s="265" t="s">
        <v>81</v>
      </c>
      <c r="AW161" s="265" t="s">
        <v>36</v>
      </c>
      <c r="AX161" s="265" t="s">
        <v>73</v>
      </c>
      <c r="AY161" s="266" t="s">
        <v>160</v>
      </c>
    </row>
    <row r="162" spans="2:65" s="273" customFormat="1">
      <c r="B162" s="272"/>
      <c r="D162" s="254" t="s">
        <v>171</v>
      </c>
      <c r="E162" s="274" t="s">
        <v>5</v>
      </c>
      <c r="F162" s="275" t="s">
        <v>176</v>
      </c>
      <c r="H162" s="276">
        <v>118.69</v>
      </c>
      <c r="I162" s="11"/>
      <c r="L162" s="272"/>
      <c r="M162" s="277"/>
      <c r="N162" s="278"/>
      <c r="O162" s="278"/>
      <c r="P162" s="278"/>
      <c r="Q162" s="278"/>
      <c r="R162" s="278"/>
      <c r="S162" s="278"/>
      <c r="T162" s="279"/>
      <c r="AT162" s="274" t="s">
        <v>171</v>
      </c>
      <c r="AU162" s="274" t="s">
        <v>81</v>
      </c>
      <c r="AV162" s="273" t="s">
        <v>167</v>
      </c>
      <c r="AW162" s="273" t="s">
        <v>36</v>
      </c>
      <c r="AX162" s="273" t="s">
        <v>77</v>
      </c>
      <c r="AY162" s="274" t="s">
        <v>160</v>
      </c>
    </row>
    <row r="163" spans="2:65" s="118" customFormat="1" ht="25.5" customHeight="1">
      <c r="B163" s="113"/>
      <c r="C163" s="280" t="s">
        <v>262</v>
      </c>
      <c r="D163" s="280" t="s">
        <v>277</v>
      </c>
      <c r="E163" s="281" t="s">
        <v>278</v>
      </c>
      <c r="F163" s="282" t="s">
        <v>279</v>
      </c>
      <c r="G163" s="283" t="s">
        <v>280</v>
      </c>
      <c r="H163" s="284">
        <v>189.9</v>
      </c>
      <c r="I163" s="12"/>
      <c r="J163" s="285">
        <f>ROUND(I163*H163,2)</f>
        <v>0</v>
      </c>
      <c r="K163" s="282" t="s">
        <v>5</v>
      </c>
      <c r="L163" s="286"/>
      <c r="M163" s="287" t="s">
        <v>5</v>
      </c>
      <c r="N163" s="288" t="s">
        <v>44</v>
      </c>
      <c r="O163" s="114"/>
      <c r="P163" s="251">
        <f>O163*H163</f>
        <v>0</v>
      </c>
      <c r="Q163" s="251">
        <v>0</v>
      </c>
      <c r="R163" s="251">
        <f>Q163*H163</f>
        <v>0</v>
      </c>
      <c r="S163" s="251">
        <v>0</v>
      </c>
      <c r="T163" s="252">
        <f>S163*H163</f>
        <v>0</v>
      </c>
      <c r="AR163" s="97" t="s">
        <v>213</v>
      </c>
      <c r="AT163" s="97" t="s">
        <v>277</v>
      </c>
      <c r="AU163" s="97" t="s">
        <v>81</v>
      </c>
      <c r="AY163" s="97" t="s">
        <v>160</v>
      </c>
      <c r="BE163" s="253">
        <f>IF(N163="základní",J163,0)</f>
        <v>0</v>
      </c>
      <c r="BF163" s="253">
        <f>IF(N163="snížená",J163,0)</f>
        <v>0</v>
      </c>
      <c r="BG163" s="253">
        <f>IF(N163="zákl. přenesená",J163,0)</f>
        <v>0</v>
      </c>
      <c r="BH163" s="253">
        <f>IF(N163="sníž. přenesená",J163,0)</f>
        <v>0</v>
      </c>
      <c r="BI163" s="253">
        <f>IF(N163="nulová",J163,0)</f>
        <v>0</v>
      </c>
      <c r="BJ163" s="97" t="s">
        <v>77</v>
      </c>
      <c r="BK163" s="253">
        <f>ROUND(I163*H163,2)</f>
        <v>0</v>
      </c>
      <c r="BL163" s="97" t="s">
        <v>167</v>
      </c>
      <c r="BM163" s="97" t="s">
        <v>1188</v>
      </c>
    </row>
    <row r="164" spans="2:65" s="118" customFormat="1" ht="27">
      <c r="B164" s="113"/>
      <c r="D164" s="254" t="s">
        <v>169</v>
      </c>
      <c r="F164" s="255" t="s">
        <v>282</v>
      </c>
      <c r="I164" s="6"/>
      <c r="L164" s="113"/>
      <c r="M164" s="256"/>
      <c r="N164" s="114"/>
      <c r="O164" s="114"/>
      <c r="P164" s="114"/>
      <c r="Q164" s="114"/>
      <c r="R164" s="114"/>
      <c r="S164" s="114"/>
      <c r="T164" s="144"/>
      <c r="AT164" s="97" t="s">
        <v>169</v>
      </c>
      <c r="AU164" s="97" t="s">
        <v>81</v>
      </c>
    </row>
    <row r="165" spans="2:65" s="265" customFormat="1">
      <c r="B165" s="264"/>
      <c r="D165" s="254" t="s">
        <v>171</v>
      </c>
      <c r="E165" s="266" t="s">
        <v>5</v>
      </c>
      <c r="F165" s="267" t="s">
        <v>1189</v>
      </c>
      <c r="H165" s="268">
        <v>189.9</v>
      </c>
      <c r="I165" s="10"/>
      <c r="L165" s="264"/>
      <c r="M165" s="269"/>
      <c r="N165" s="270"/>
      <c r="O165" s="270"/>
      <c r="P165" s="270"/>
      <c r="Q165" s="270"/>
      <c r="R165" s="270"/>
      <c r="S165" s="270"/>
      <c r="T165" s="271"/>
      <c r="AT165" s="266" t="s">
        <v>171</v>
      </c>
      <c r="AU165" s="266" t="s">
        <v>81</v>
      </c>
      <c r="AV165" s="265" t="s">
        <v>81</v>
      </c>
      <c r="AW165" s="265" t="s">
        <v>36</v>
      </c>
      <c r="AX165" s="265" t="s">
        <v>77</v>
      </c>
      <c r="AY165" s="266" t="s">
        <v>160</v>
      </c>
    </row>
    <row r="166" spans="2:65" s="118" customFormat="1" ht="38.25" customHeight="1">
      <c r="B166" s="113"/>
      <c r="C166" s="243" t="s">
        <v>270</v>
      </c>
      <c r="D166" s="243" t="s">
        <v>162</v>
      </c>
      <c r="E166" s="244" t="s">
        <v>285</v>
      </c>
      <c r="F166" s="245" t="s">
        <v>286</v>
      </c>
      <c r="G166" s="246" t="s">
        <v>210</v>
      </c>
      <c r="H166" s="247">
        <v>23.74</v>
      </c>
      <c r="I166" s="8"/>
      <c r="J166" s="248">
        <f>ROUND(I166*H166,2)</f>
        <v>0</v>
      </c>
      <c r="K166" s="245" t="s">
        <v>5</v>
      </c>
      <c r="L166" s="113"/>
      <c r="M166" s="249" t="s">
        <v>5</v>
      </c>
      <c r="N166" s="250" t="s">
        <v>44</v>
      </c>
      <c r="O166" s="114"/>
      <c r="P166" s="251">
        <f>O166*H166</f>
        <v>0</v>
      </c>
      <c r="Q166" s="251">
        <v>0</v>
      </c>
      <c r="R166" s="251">
        <f>Q166*H166</f>
        <v>0</v>
      </c>
      <c r="S166" s="251">
        <v>0</v>
      </c>
      <c r="T166" s="252">
        <f>S166*H166</f>
        <v>0</v>
      </c>
      <c r="AR166" s="97" t="s">
        <v>167</v>
      </c>
      <c r="AT166" s="97" t="s">
        <v>162</v>
      </c>
      <c r="AU166" s="97" t="s">
        <v>81</v>
      </c>
      <c r="AY166" s="97" t="s">
        <v>160</v>
      </c>
      <c r="BE166" s="253">
        <f>IF(N166="základní",J166,0)</f>
        <v>0</v>
      </c>
      <c r="BF166" s="253">
        <f>IF(N166="snížená",J166,0)</f>
        <v>0</v>
      </c>
      <c r="BG166" s="253">
        <f>IF(N166="zákl. přenesená",J166,0)</f>
        <v>0</v>
      </c>
      <c r="BH166" s="253">
        <f>IF(N166="sníž. přenesená",J166,0)</f>
        <v>0</v>
      </c>
      <c r="BI166" s="253">
        <f>IF(N166="nulová",J166,0)</f>
        <v>0</v>
      </c>
      <c r="BJ166" s="97" t="s">
        <v>77</v>
      </c>
      <c r="BK166" s="253">
        <f>ROUND(I166*H166,2)</f>
        <v>0</v>
      </c>
      <c r="BL166" s="97" t="s">
        <v>167</v>
      </c>
      <c r="BM166" s="97" t="s">
        <v>1190</v>
      </c>
    </row>
    <row r="167" spans="2:65" s="118" customFormat="1" ht="38.25" customHeight="1">
      <c r="B167" s="113"/>
      <c r="C167" s="243" t="s">
        <v>276</v>
      </c>
      <c r="D167" s="243" t="s">
        <v>162</v>
      </c>
      <c r="E167" s="244" t="s">
        <v>289</v>
      </c>
      <c r="F167" s="245" t="s">
        <v>290</v>
      </c>
      <c r="G167" s="246" t="s">
        <v>210</v>
      </c>
      <c r="H167" s="247">
        <v>25.09</v>
      </c>
      <c r="I167" s="8"/>
      <c r="J167" s="248">
        <f>ROUND(I167*H167,2)</f>
        <v>0</v>
      </c>
      <c r="K167" s="245" t="s">
        <v>166</v>
      </c>
      <c r="L167" s="113"/>
      <c r="M167" s="249" t="s">
        <v>5</v>
      </c>
      <c r="N167" s="250" t="s">
        <v>44</v>
      </c>
      <c r="O167" s="114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AR167" s="97" t="s">
        <v>167</v>
      </c>
      <c r="AT167" s="97" t="s">
        <v>162</v>
      </c>
      <c r="AU167" s="97" t="s">
        <v>81</v>
      </c>
      <c r="AY167" s="97" t="s">
        <v>160</v>
      </c>
      <c r="BE167" s="253">
        <f>IF(N167="základní",J167,0)</f>
        <v>0</v>
      </c>
      <c r="BF167" s="253">
        <f>IF(N167="snížená",J167,0)</f>
        <v>0</v>
      </c>
      <c r="BG167" s="253">
        <f>IF(N167="zákl. přenesená",J167,0)</f>
        <v>0</v>
      </c>
      <c r="BH167" s="253">
        <f>IF(N167="sníž. přenesená",J167,0)</f>
        <v>0</v>
      </c>
      <c r="BI167" s="253">
        <f>IF(N167="nulová",J167,0)</f>
        <v>0</v>
      </c>
      <c r="BJ167" s="97" t="s">
        <v>77</v>
      </c>
      <c r="BK167" s="253">
        <f>ROUND(I167*H167,2)</f>
        <v>0</v>
      </c>
      <c r="BL167" s="97" t="s">
        <v>167</v>
      </c>
      <c r="BM167" s="97" t="s">
        <v>1191</v>
      </c>
    </row>
    <row r="168" spans="2:65" s="258" customFormat="1">
      <c r="B168" s="257"/>
      <c r="D168" s="254" t="s">
        <v>171</v>
      </c>
      <c r="E168" s="259" t="s">
        <v>5</v>
      </c>
      <c r="F168" s="260" t="s">
        <v>324</v>
      </c>
      <c r="H168" s="259" t="s">
        <v>5</v>
      </c>
      <c r="I168" s="9"/>
      <c r="L168" s="257"/>
      <c r="M168" s="261"/>
      <c r="N168" s="262"/>
      <c r="O168" s="262"/>
      <c r="P168" s="262"/>
      <c r="Q168" s="262"/>
      <c r="R168" s="262"/>
      <c r="S168" s="262"/>
      <c r="T168" s="263"/>
      <c r="AT168" s="259" t="s">
        <v>171</v>
      </c>
      <c r="AU168" s="259" t="s">
        <v>81</v>
      </c>
      <c r="AV168" s="258" t="s">
        <v>77</v>
      </c>
      <c r="AW168" s="258" t="s">
        <v>36</v>
      </c>
      <c r="AX168" s="258" t="s">
        <v>73</v>
      </c>
      <c r="AY168" s="259" t="s">
        <v>160</v>
      </c>
    </row>
    <row r="169" spans="2:65" s="258" customFormat="1">
      <c r="B169" s="257"/>
      <c r="D169" s="254" t="s">
        <v>171</v>
      </c>
      <c r="E169" s="259" t="s">
        <v>5</v>
      </c>
      <c r="F169" s="260" t="s">
        <v>222</v>
      </c>
      <c r="H169" s="259" t="s">
        <v>5</v>
      </c>
      <c r="I169" s="9"/>
      <c r="L169" s="257"/>
      <c r="M169" s="261"/>
      <c r="N169" s="262"/>
      <c r="O169" s="262"/>
      <c r="P169" s="262"/>
      <c r="Q169" s="262"/>
      <c r="R169" s="262"/>
      <c r="S169" s="262"/>
      <c r="T169" s="263"/>
      <c r="AT169" s="259" t="s">
        <v>171</v>
      </c>
      <c r="AU169" s="259" t="s">
        <v>81</v>
      </c>
      <c r="AV169" s="258" t="s">
        <v>77</v>
      </c>
      <c r="AW169" s="258" t="s">
        <v>36</v>
      </c>
      <c r="AX169" s="258" t="s">
        <v>73</v>
      </c>
      <c r="AY169" s="259" t="s">
        <v>160</v>
      </c>
    </row>
    <row r="170" spans="2:65" s="265" customFormat="1">
      <c r="B170" s="264"/>
      <c r="D170" s="254" t="s">
        <v>171</v>
      </c>
      <c r="E170" s="266" t="s">
        <v>5</v>
      </c>
      <c r="F170" s="267" t="s">
        <v>1192</v>
      </c>
      <c r="H170" s="268">
        <v>25.09</v>
      </c>
      <c r="I170" s="10"/>
      <c r="L170" s="264"/>
      <c r="M170" s="269"/>
      <c r="N170" s="270"/>
      <c r="O170" s="270"/>
      <c r="P170" s="270"/>
      <c r="Q170" s="270"/>
      <c r="R170" s="270"/>
      <c r="S170" s="270"/>
      <c r="T170" s="271"/>
      <c r="AT170" s="266" t="s">
        <v>171</v>
      </c>
      <c r="AU170" s="266" t="s">
        <v>81</v>
      </c>
      <c r="AV170" s="265" t="s">
        <v>81</v>
      </c>
      <c r="AW170" s="265" t="s">
        <v>36</v>
      </c>
      <c r="AX170" s="265" t="s">
        <v>77</v>
      </c>
      <c r="AY170" s="266" t="s">
        <v>160</v>
      </c>
    </row>
    <row r="171" spans="2:65" s="118" customFormat="1" ht="16.5" customHeight="1">
      <c r="B171" s="113"/>
      <c r="C171" s="280" t="s">
        <v>284</v>
      </c>
      <c r="D171" s="280" t="s">
        <v>277</v>
      </c>
      <c r="E171" s="281" t="s">
        <v>294</v>
      </c>
      <c r="F171" s="282" t="s">
        <v>295</v>
      </c>
      <c r="G171" s="283" t="s">
        <v>280</v>
      </c>
      <c r="H171" s="284">
        <v>50.18</v>
      </c>
      <c r="I171" s="12"/>
      <c r="J171" s="285">
        <f>ROUND(I171*H171,2)</f>
        <v>0</v>
      </c>
      <c r="K171" s="282" t="s">
        <v>188</v>
      </c>
      <c r="L171" s="286"/>
      <c r="M171" s="287" t="s">
        <v>5</v>
      </c>
      <c r="N171" s="288" t="s">
        <v>44</v>
      </c>
      <c r="O171" s="114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AR171" s="97" t="s">
        <v>213</v>
      </c>
      <c r="AT171" s="97" t="s">
        <v>277</v>
      </c>
      <c r="AU171" s="97" t="s">
        <v>81</v>
      </c>
      <c r="AY171" s="97" t="s">
        <v>160</v>
      </c>
      <c r="BE171" s="253">
        <f>IF(N171="základní",J171,0)</f>
        <v>0</v>
      </c>
      <c r="BF171" s="253">
        <f>IF(N171="snížená",J171,0)</f>
        <v>0</v>
      </c>
      <c r="BG171" s="253">
        <f>IF(N171="zákl. přenesená",J171,0)</f>
        <v>0</v>
      </c>
      <c r="BH171" s="253">
        <f>IF(N171="sníž. přenesená",J171,0)</f>
        <v>0</v>
      </c>
      <c r="BI171" s="253">
        <f>IF(N171="nulová",J171,0)</f>
        <v>0</v>
      </c>
      <c r="BJ171" s="97" t="s">
        <v>77</v>
      </c>
      <c r="BK171" s="253">
        <f>ROUND(I171*H171,2)</f>
        <v>0</v>
      </c>
      <c r="BL171" s="97" t="s">
        <v>167</v>
      </c>
      <c r="BM171" s="97" t="s">
        <v>1193</v>
      </c>
    </row>
    <row r="172" spans="2:65" s="118" customFormat="1" ht="27">
      <c r="B172" s="113"/>
      <c r="D172" s="254" t="s">
        <v>169</v>
      </c>
      <c r="F172" s="255" t="s">
        <v>282</v>
      </c>
      <c r="I172" s="6"/>
      <c r="L172" s="113"/>
      <c r="M172" s="256"/>
      <c r="N172" s="114"/>
      <c r="O172" s="114"/>
      <c r="P172" s="114"/>
      <c r="Q172" s="114"/>
      <c r="R172" s="114"/>
      <c r="S172" s="114"/>
      <c r="T172" s="144"/>
      <c r="AT172" s="97" t="s">
        <v>169</v>
      </c>
      <c r="AU172" s="97" t="s">
        <v>81</v>
      </c>
    </row>
    <row r="173" spans="2:65" s="265" customFormat="1">
      <c r="B173" s="264"/>
      <c r="D173" s="254" t="s">
        <v>171</v>
      </c>
      <c r="F173" s="267" t="s">
        <v>1194</v>
      </c>
      <c r="H173" s="268">
        <v>50.18</v>
      </c>
      <c r="I173" s="10"/>
      <c r="L173" s="264"/>
      <c r="M173" s="269"/>
      <c r="N173" s="270"/>
      <c r="O173" s="270"/>
      <c r="P173" s="270"/>
      <c r="Q173" s="270"/>
      <c r="R173" s="270"/>
      <c r="S173" s="270"/>
      <c r="T173" s="271"/>
      <c r="AT173" s="266" t="s">
        <v>171</v>
      </c>
      <c r="AU173" s="266" t="s">
        <v>81</v>
      </c>
      <c r="AV173" s="265" t="s">
        <v>81</v>
      </c>
      <c r="AW173" s="265" t="s">
        <v>6</v>
      </c>
      <c r="AX173" s="265" t="s">
        <v>77</v>
      </c>
      <c r="AY173" s="266" t="s">
        <v>160</v>
      </c>
    </row>
    <row r="174" spans="2:65" s="231" customFormat="1" ht="29.85" customHeight="1">
      <c r="B174" s="230"/>
      <c r="D174" s="232" t="s">
        <v>72</v>
      </c>
      <c r="E174" s="241" t="s">
        <v>81</v>
      </c>
      <c r="F174" s="241" t="s">
        <v>319</v>
      </c>
      <c r="I174" s="7"/>
      <c r="J174" s="242">
        <f>BK174</f>
        <v>0</v>
      </c>
      <c r="L174" s="230"/>
      <c r="M174" s="235"/>
      <c r="N174" s="236"/>
      <c r="O174" s="236"/>
      <c r="P174" s="237">
        <f>SUM(P175:P179)</f>
        <v>0</v>
      </c>
      <c r="Q174" s="236"/>
      <c r="R174" s="237">
        <f>SUM(R175:R179)</f>
        <v>6.9057999999999994E-2</v>
      </c>
      <c r="S174" s="236"/>
      <c r="T174" s="238">
        <f>SUM(T175:T179)</f>
        <v>0</v>
      </c>
      <c r="AR174" s="232" t="s">
        <v>77</v>
      </c>
      <c r="AT174" s="239" t="s">
        <v>72</v>
      </c>
      <c r="AU174" s="239" t="s">
        <v>77</v>
      </c>
      <c r="AY174" s="232" t="s">
        <v>160</v>
      </c>
      <c r="BK174" s="240">
        <f>SUM(BK175:BK179)</f>
        <v>0</v>
      </c>
    </row>
    <row r="175" spans="2:65" s="118" customFormat="1" ht="25.5" customHeight="1">
      <c r="B175" s="113"/>
      <c r="C175" s="243" t="s">
        <v>288</v>
      </c>
      <c r="D175" s="243" t="s">
        <v>162</v>
      </c>
      <c r="E175" s="244" t="s">
        <v>321</v>
      </c>
      <c r="F175" s="245" t="s">
        <v>322</v>
      </c>
      <c r="G175" s="246" t="s">
        <v>210</v>
      </c>
      <c r="H175" s="247">
        <v>13.717000000000001</v>
      </c>
      <c r="I175" s="8"/>
      <c r="J175" s="248">
        <f>ROUND(I175*H175,2)</f>
        <v>0</v>
      </c>
      <c r="K175" s="245" t="s">
        <v>166</v>
      </c>
      <c r="L175" s="113"/>
      <c r="M175" s="249" t="s">
        <v>5</v>
      </c>
      <c r="N175" s="250" t="s">
        <v>44</v>
      </c>
      <c r="O175" s="114"/>
      <c r="P175" s="251">
        <f>O175*H175</f>
        <v>0</v>
      </c>
      <c r="Q175" s="251">
        <v>0</v>
      </c>
      <c r="R175" s="251">
        <f>Q175*H175</f>
        <v>0</v>
      </c>
      <c r="S175" s="251">
        <v>0</v>
      </c>
      <c r="T175" s="252">
        <f>S175*H175</f>
        <v>0</v>
      </c>
      <c r="AR175" s="97" t="s">
        <v>167</v>
      </c>
      <c r="AT175" s="97" t="s">
        <v>162</v>
      </c>
      <c r="AU175" s="97" t="s">
        <v>81</v>
      </c>
      <c r="AY175" s="97" t="s">
        <v>160</v>
      </c>
      <c r="BE175" s="253">
        <f>IF(N175="základní",J175,0)</f>
        <v>0</v>
      </c>
      <c r="BF175" s="253">
        <f>IF(N175="snížená",J175,0)</f>
        <v>0</v>
      </c>
      <c r="BG175" s="253">
        <f>IF(N175="zákl. přenesená",J175,0)</f>
        <v>0</v>
      </c>
      <c r="BH175" s="253">
        <f>IF(N175="sníž. přenesená",J175,0)</f>
        <v>0</v>
      </c>
      <c r="BI175" s="253">
        <f>IF(N175="nulová",J175,0)</f>
        <v>0</v>
      </c>
      <c r="BJ175" s="97" t="s">
        <v>77</v>
      </c>
      <c r="BK175" s="253">
        <f>ROUND(I175*H175,2)</f>
        <v>0</v>
      </c>
      <c r="BL175" s="97" t="s">
        <v>167</v>
      </c>
      <c r="BM175" s="97" t="s">
        <v>1195</v>
      </c>
    </row>
    <row r="176" spans="2:65" s="258" customFormat="1">
      <c r="B176" s="257"/>
      <c r="D176" s="254" t="s">
        <v>171</v>
      </c>
      <c r="E176" s="259" t="s">
        <v>5</v>
      </c>
      <c r="F176" s="260" t="s">
        <v>324</v>
      </c>
      <c r="H176" s="259" t="s">
        <v>5</v>
      </c>
      <c r="I176" s="9"/>
      <c r="L176" s="257"/>
      <c r="M176" s="261"/>
      <c r="N176" s="262"/>
      <c r="O176" s="262"/>
      <c r="P176" s="262"/>
      <c r="Q176" s="262"/>
      <c r="R176" s="262"/>
      <c r="S176" s="262"/>
      <c r="T176" s="263"/>
      <c r="AT176" s="259" t="s">
        <v>171</v>
      </c>
      <c r="AU176" s="259" t="s">
        <v>81</v>
      </c>
      <c r="AV176" s="258" t="s">
        <v>77</v>
      </c>
      <c r="AW176" s="258" t="s">
        <v>36</v>
      </c>
      <c r="AX176" s="258" t="s">
        <v>73</v>
      </c>
      <c r="AY176" s="259" t="s">
        <v>160</v>
      </c>
    </row>
    <row r="177" spans="2:65" s="265" customFormat="1">
      <c r="B177" s="264"/>
      <c r="D177" s="254" t="s">
        <v>171</v>
      </c>
      <c r="E177" s="266" t="s">
        <v>5</v>
      </c>
      <c r="F177" s="267" t="s">
        <v>1170</v>
      </c>
      <c r="H177" s="268">
        <v>13.717000000000001</v>
      </c>
      <c r="I177" s="10"/>
      <c r="L177" s="264"/>
      <c r="M177" s="269"/>
      <c r="N177" s="270"/>
      <c r="O177" s="270"/>
      <c r="P177" s="270"/>
      <c r="Q177" s="270"/>
      <c r="R177" s="270"/>
      <c r="S177" s="270"/>
      <c r="T177" s="271"/>
      <c r="AT177" s="266" t="s">
        <v>171</v>
      </c>
      <c r="AU177" s="266" t="s">
        <v>81</v>
      </c>
      <c r="AV177" s="265" t="s">
        <v>81</v>
      </c>
      <c r="AW177" s="265" t="s">
        <v>36</v>
      </c>
      <c r="AX177" s="265" t="s">
        <v>77</v>
      </c>
      <c r="AY177" s="266" t="s">
        <v>160</v>
      </c>
    </row>
    <row r="178" spans="2:65" s="118" customFormat="1" ht="16.5" customHeight="1">
      <c r="B178" s="113"/>
      <c r="C178" s="243" t="s">
        <v>10</v>
      </c>
      <c r="D178" s="243" t="s">
        <v>162</v>
      </c>
      <c r="E178" s="244" t="s">
        <v>327</v>
      </c>
      <c r="F178" s="245" t="s">
        <v>328</v>
      </c>
      <c r="G178" s="246" t="s">
        <v>187</v>
      </c>
      <c r="H178" s="247">
        <v>94.6</v>
      </c>
      <c r="I178" s="8"/>
      <c r="J178" s="248">
        <f>ROUND(I178*H178,2)</f>
        <v>0</v>
      </c>
      <c r="K178" s="245" t="s">
        <v>166</v>
      </c>
      <c r="L178" s="113"/>
      <c r="M178" s="249" t="s">
        <v>5</v>
      </c>
      <c r="N178" s="250" t="s">
        <v>44</v>
      </c>
      <c r="O178" s="114"/>
      <c r="P178" s="251">
        <f>O178*H178</f>
        <v>0</v>
      </c>
      <c r="Q178" s="251">
        <v>7.2999999999999996E-4</v>
      </c>
      <c r="R178" s="251">
        <f>Q178*H178</f>
        <v>6.9057999999999994E-2</v>
      </c>
      <c r="S178" s="251">
        <v>0</v>
      </c>
      <c r="T178" s="252">
        <f>S178*H178</f>
        <v>0</v>
      </c>
      <c r="AR178" s="97" t="s">
        <v>167</v>
      </c>
      <c r="AT178" s="97" t="s">
        <v>162</v>
      </c>
      <c r="AU178" s="97" t="s">
        <v>81</v>
      </c>
      <c r="AY178" s="97" t="s">
        <v>160</v>
      </c>
      <c r="BE178" s="253">
        <f>IF(N178="základní",J178,0)</f>
        <v>0</v>
      </c>
      <c r="BF178" s="253">
        <f>IF(N178="snížená",J178,0)</f>
        <v>0</v>
      </c>
      <c r="BG178" s="253">
        <f>IF(N178="zákl. přenesená",J178,0)</f>
        <v>0</v>
      </c>
      <c r="BH178" s="253">
        <f>IF(N178="sníž. přenesená",J178,0)</f>
        <v>0</v>
      </c>
      <c r="BI178" s="253">
        <f>IF(N178="nulová",J178,0)</f>
        <v>0</v>
      </c>
      <c r="BJ178" s="97" t="s">
        <v>77</v>
      </c>
      <c r="BK178" s="253">
        <f>ROUND(I178*H178,2)</f>
        <v>0</v>
      </c>
      <c r="BL178" s="97" t="s">
        <v>167</v>
      </c>
      <c r="BM178" s="97" t="s">
        <v>1196</v>
      </c>
    </row>
    <row r="179" spans="2:65" s="265" customFormat="1">
      <c r="B179" s="264"/>
      <c r="D179" s="254" t="s">
        <v>171</v>
      </c>
      <c r="E179" s="266" t="s">
        <v>5</v>
      </c>
      <c r="F179" s="267" t="s">
        <v>1197</v>
      </c>
      <c r="H179" s="268">
        <v>94.6</v>
      </c>
      <c r="I179" s="10"/>
      <c r="L179" s="264"/>
      <c r="M179" s="269"/>
      <c r="N179" s="270"/>
      <c r="O179" s="270"/>
      <c r="P179" s="270"/>
      <c r="Q179" s="270"/>
      <c r="R179" s="270"/>
      <c r="S179" s="270"/>
      <c r="T179" s="271"/>
      <c r="AT179" s="266" t="s">
        <v>171</v>
      </c>
      <c r="AU179" s="266" t="s">
        <v>81</v>
      </c>
      <c r="AV179" s="265" t="s">
        <v>81</v>
      </c>
      <c r="AW179" s="265" t="s">
        <v>36</v>
      </c>
      <c r="AX179" s="265" t="s">
        <v>77</v>
      </c>
      <c r="AY179" s="266" t="s">
        <v>160</v>
      </c>
    </row>
    <row r="180" spans="2:65" s="231" customFormat="1" ht="29.85" customHeight="1">
      <c r="B180" s="230"/>
      <c r="D180" s="232" t="s">
        <v>72</v>
      </c>
      <c r="E180" s="241" t="s">
        <v>167</v>
      </c>
      <c r="F180" s="241" t="s">
        <v>343</v>
      </c>
      <c r="I180" s="7"/>
      <c r="J180" s="242">
        <f>BK180</f>
        <v>0</v>
      </c>
      <c r="L180" s="230"/>
      <c r="M180" s="235"/>
      <c r="N180" s="236"/>
      <c r="O180" s="236"/>
      <c r="P180" s="237">
        <f>SUM(P181:P187)</f>
        <v>0</v>
      </c>
      <c r="Q180" s="236"/>
      <c r="R180" s="237">
        <f>SUM(R181:R187)</f>
        <v>4.5900000000000003E-2</v>
      </c>
      <c r="S180" s="236"/>
      <c r="T180" s="238">
        <f>SUM(T181:T187)</f>
        <v>0</v>
      </c>
      <c r="AR180" s="232" t="s">
        <v>77</v>
      </c>
      <c r="AT180" s="239" t="s">
        <v>72</v>
      </c>
      <c r="AU180" s="239" t="s">
        <v>77</v>
      </c>
      <c r="AY180" s="232" t="s">
        <v>160</v>
      </c>
      <c r="BK180" s="240">
        <f>SUM(BK181:BK187)</f>
        <v>0</v>
      </c>
    </row>
    <row r="181" spans="2:65" s="118" customFormat="1" ht="25.5" customHeight="1">
      <c r="B181" s="113"/>
      <c r="C181" s="243" t="s">
        <v>298</v>
      </c>
      <c r="D181" s="243" t="s">
        <v>162</v>
      </c>
      <c r="E181" s="244" t="s">
        <v>345</v>
      </c>
      <c r="F181" s="245" t="s">
        <v>346</v>
      </c>
      <c r="G181" s="246" t="s">
        <v>210</v>
      </c>
      <c r="H181" s="247">
        <v>15.61</v>
      </c>
      <c r="I181" s="8"/>
      <c r="J181" s="248">
        <f>ROUND(I181*H181,2)</f>
        <v>0</v>
      </c>
      <c r="K181" s="245" t="s">
        <v>188</v>
      </c>
      <c r="L181" s="113"/>
      <c r="M181" s="249" t="s">
        <v>5</v>
      </c>
      <c r="N181" s="250" t="s">
        <v>44</v>
      </c>
      <c r="O181" s="114"/>
      <c r="P181" s="251">
        <f>O181*H181</f>
        <v>0</v>
      </c>
      <c r="Q181" s="251">
        <v>0</v>
      </c>
      <c r="R181" s="251">
        <f>Q181*H181</f>
        <v>0</v>
      </c>
      <c r="S181" s="251">
        <v>0</v>
      </c>
      <c r="T181" s="252">
        <f>S181*H181</f>
        <v>0</v>
      </c>
      <c r="AR181" s="97" t="s">
        <v>167</v>
      </c>
      <c r="AT181" s="97" t="s">
        <v>162</v>
      </c>
      <c r="AU181" s="97" t="s">
        <v>81</v>
      </c>
      <c r="AY181" s="97" t="s">
        <v>160</v>
      </c>
      <c r="BE181" s="253">
        <f>IF(N181="základní",J181,0)</f>
        <v>0</v>
      </c>
      <c r="BF181" s="253">
        <f>IF(N181="snížená",J181,0)</f>
        <v>0</v>
      </c>
      <c r="BG181" s="253">
        <f>IF(N181="zákl. přenesená",J181,0)</f>
        <v>0</v>
      </c>
      <c r="BH181" s="253">
        <f>IF(N181="sníž. přenesená",J181,0)</f>
        <v>0</v>
      </c>
      <c r="BI181" s="253">
        <f>IF(N181="nulová",J181,0)</f>
        <v>0</v>
      </c>
      <c r="BJ181" s="97" t="s">
        <v>77</v>
      </c>
      <c r="BK181" s="253">
        <f>ROUND(I181*H181,2)</f>
        <v>0</v>
      </c>
      <c r="BL181" s="97" t="s">
        <v>167</v>
      </c>
      <c r="BM181" s="97" t="s">
        <v>1198</v>
      </c>
    </row>
    <row r="182" spans="2:65" s="258" customFormat="1">
      <c r="B182" s="257"/>
      <c r="D182" s="254" t="s">
        <v>171</v>
      </c>
      <c r="E182" s="259" t="s">
        <v>5</v>
      </c>
      <c r="F182" s="260" t="s">
        <v>324</v>
      </c>
      <c r="H182" s="259" t="s">
        <v>5</v>
      </c>
      <c r="I182" s="9"/>
      <c r="L182" s="257"/>
      <c r="M182" s="261"/>
      <c r="N182" s="262"/>
      <c r="O182" s="262"/>
      <c r="P182" s="262"/>
      <c r="Q182" s="262"/>
      <c r="R182" s="262"/>
      <c r="S182" s="262"/>
      <c r="T182" s="263"/>
      <c r="AT182" s="259" t="s">
        <v>171</v>
      </c>
      <c r="AU182" s="259" t="s">
        <v>81</v>
      </c>
      <c r="AV182" s="258" t="s">
        <v>77</v>
      </c>
      <c r="AW182" s="258" t="s">
        <v>36</v>
      </c>
      <c r="AX182" s="258" t="s">
        <v>73</v>
      </c>
      <c r="AY182" s="259" t="s">
        <v>160</v>
      </c>
    </row>
    <row r="183" spans="2:65" s="258" customFormat="1">
      <c r="B183" s="257"/>
      <c r="D183" s="254" t="s">
        <v>171</v>
      </c>
      <c r="E183" s="259" t="s">
        <v>5</v>
      </c>
      <c r="F183" s="260" t="s">
        <v>222</v>
      </c>
      <c r="H183" s="259" t="s">
        <v>5</v>
      </c>
      <c r="I183" s="9"/>
      <c r="L183" s="257"/>
      <c r="M183" s="261"/>
      <c r="N183" s="262"/>
      <c r="O183" s="262"/>
      <c r="P183" s="262"/>
      <c r="Q183" s="262"/>
      <c r="R183" s="262"/>
      <c r="S183" s="262"/>
      <c r="T183" s="263"/>
      <c r="AT183" s="259" t="s">
        <v>171</v>
      </c>
      <c r="AU183" s="259" t="s">
        <v>81</v>
      </c>
      <c r="AV183" s="258" t="s">
        <v>77</v>
      </c>
      <c r="AW183" s="258" t="s">
        <v>36</v>
      </c>
      <c r="AX183" s="258" t="s">
        <v>73</v>
      </c>
      <c r="AY183" s="259" t="s">
        <v>160</v>
      </c>
    </row>
    <row r="184" spans="2:65" s="265" customFormat="1">
      <c r="B184" s="264"/>
      <c r="D184" s="254" t="s">
        <v>171</v>
      </c>
      <c r="E184" s="266" t="s">
        <v>5</v>
      </c>
      <c r="F184" s="267" t="s">
        <v>1199</v>
      </c>
      <c r="H184" s="268">
        <v>15.61</v>
      </c>
      <c r="I184" s="10"/>
      <c r="L184" s="264"/>
      <c r="M184" s="269"/>
      <c r="N184" s="270"/>
      <c r="O184" s="270"/>
      <c r="P184" s="270"/>
      <c r="Q184" s="270"/>
      <c r="R184" s="270"/>
      <c r="S184" s="270"/>
      <c r="T184" s="271"/>
      <c r="AT184" s="266" t="s">
        <v>171</v>
      </c>
      <c r="AU184" s="266" t="s">
        <v>81</v>
      </c>
      <c r="AV184" s="265" t="s">
        <v>81</v>
      </c>
      <c r="AW184" s="265" t="s">
        <v>36</v>
      </c>
      <c r="AX184" s="265" t="s">
        <v>77</v>
      </c>
      <c r="AY184" s="266" t="s">
        <v>160</v>
      </c>
    </row>
    <row r="185" spans="2:65" s="118" customFormat="1" ht="25.5" customHeight="1">
      <c r="B185" s="113"/>
      <c r="C185" s="243" t="s">
        <v>303</v>
      </c>
      <c r="D185" s="243" t="s">
        <v>162</v>
      </c>
      <c r="E185" s="244" t="s">
        <v>939</v>
      </c>
      <c r="F185" s="245" t="s">
        <v>940</v>
      </c>
      <c r="G185" s="246" t="s">
        <v>353</v>
      </c>
      <c r="H185" s="247">
        <v>6</v>
      </c>
      <c r="I185" s="8"/>
      <c r="J185" s="248">
        <f>ROUND(I185*H185,2)</f>
        <v>0</v>
      </c>
      <c r="K185" s="245" t="s">
        <v>188</v>
      </c>
      <c r="L185" s="113"/>
      <c r="M185" s="249" t="s">
        <v>5</v>
      </c>
      <c r="N185" s="250" t="s">
        <v>44</v>
      </c>
      <c r="O185" s="114"/>
      <c r="P185" s="251">
        <f>O185*H185</f>
        <v>0</v>
      </c>
      <c r="Q185" s="251">
        <v>1.65E-3</v>
      </c>
      <c r="R185" s="251">
        <f>Q185*H185</f>
        <v>9.8999999999999991E-3</v>
      </c>
      <c r="S185" s="251">
        <v>0</v>
      </c>
      <c r="T185" s="252">
        <f>S185*H185</f>
        <v>0</v>
      </c>
      <c r="AR185" s="97" t="s">
        <v>167</v>
      </c>
      <c r="AT185" s="97" t="s">
        <v>162</v>
      </c>
      <c r="AU185" s="97" t="s">
        <v>81</v>
      </c>
      <c r="AY185" s="97" t="s">
        <v>160</v>
      </c>
      <c r="BE185" s="253">
        <f>IF(N185="základní",J185,0)</f>
        <v>0</v>
      </c>
      <c r="BF185" s="253">
        <f>IF(N185="snížená",J185,0)</f>
        <v>0</v>
      </c>
      <c r="BG185" s="253">
        <f>IF(N185="zákl. přenesená",J185,0)</f>
        <v>0</v>
      </c>
      <c r="BH185" s="253">
        <f>IF(N185="sníž. přenesená",J185,0)</f>
        <v>0</v>
      </c>
      <c r="BI185" s="253">
        <f>IF(N185="nulová",J185,0)</f>
        <v>0</v>
      </c>
      <c r="BJ185" s="97" t="s">
        <v>77</v>
      </c>
      <c r="BK185" s="253">
        <f>ROUND(I185*H185,2)</f>
        <v>0</v>
      </c>
      <c r="BL185" s="97" t="s">
        <v>167</v>
      </c>
      <c r="BM185" s="97" t="s">
        <v>1200</v>
      </c>
    </row>
    <row r="186" spans="2:65" s="265" customFormat="1">
      <c r="B186" s="264"/>
      <c r="D186" s="254" t="s">
        <v>171</v>
      </c>
      <c r="E186" s="266" t="s">
        <v>5</v>
      </c>
      <c r="F186" s="267" t="s">
        <v>202</v>
      </c>
      <c r="H186" s="268">
        <v>6</v>
      </c>
      <c r="I186" s="10"/>
      <c r="L186" s="264"/>
      <c r="M186" s="269"/>
      <c r="N186" s="270"/>
      <c r="O186" s="270"/>
      <c r="P186" s="270"/>
      <c r="Q186" s="270"/>
      <c r="R186" s="270"/>
      <c r="S186" s="270"/>
      <c r="T186" s="271"/>
      <c r="AT186" s="266" t="s">
        <v>171</v>
      </c>
      <c r="AU186" s="266" t="s">
        <v>81</v>
      </c>
      <c r="AV186" s="265" t="s">
        <v>81</v>
      </c>
      <c r="AW186" s="265" t="s">
        <v>36</v>
      </c>
      <c r="AX186" s="265" t="s">
        <v>77</v>
      </c>
      <c r="AY186" s="266" t="s">
        <v>160</v>
      </c>
    </row>
    <row r="187" spans="2:65" s="118" customFormat="1" ht="16.5" customHeight="1">
      <c r="B187" s="113"/>
      <c r="C187" s="280" t="s">
        <v>308</v>
      </c>
      <c r="D187" s="280" t="s">
        <v>277</v>
      </c>
      <c r="E187" s="281" t="s">
        <v>942</v>
      </c>
      <c r="F187" s="282" t="s">
        <v>943</v>
      </c>
      <c r="G187" s="283" t="s">
        <v>353</v>
      </c>
      <c r="H187" s="284">
        <v>6</v>
      </c>
      <c r="I187" s="12"/>
      <c r="J187" s="285">
        <f>ROUND(I187*H187,2)</f>
        <v>0</v>
      </c>
      <c r="K187" s="282" t="s">
        <v>5</v>
      </c>
      <c r="L187" s="286"/>
      <c r="M187" s="287" t="s">
        <v>5</v>
      </c>
      <c r="N187" s="288" t="s">
        <v>44</v>
      </c>
      <c r="O187" s="114"/>
      <c r="P187" s="251">
        <f>O187*H187</f>
        <v>0</v>
      </c>
      <c r="Q187" s="251">
        <v>6.0000000000000001E-3</v>
      </c>
      <c r="R187" s="251">
        <f>Q187*H187</f>
        <v>3.6000000000000004E-2</v>
      </c>
      <c r="S187" s="251">
        <v>0</v>
      </c>
      <c r="T187" s="252">
        <f>S187*H187</f>
        <v>0</v>
      </c>
      <c r="AR187" s="97" t="s">
        <v>213</v>
      </c>
      <c r="AT187" s="97" t="s">
        <v>277</v>
      </c>
      <c r="AU187" s="97" t="s">
        <v>81</v>
      </c>
      <c r="AY187" s="97" t="s">
        <v>160</v>
      </c>
      <c r="BE187" s="253">
        <f>IF(N187="základní",J187,0)</f>
        <v>0</v>
      </c>
      <c r="BF187" s="253">
        <f>IF(N187="snížená",J187,0)</f>
        <v>0</v>
      </c>
      <c r="BG187" s="253">
        <f>IF(N187="zákl. přenesená",J187,0)</f>
        <v>0</v>
      </c>
      <c r="BH187" s="253">
        <f>IF(N187="sníž. přenesená",J187,0)</f>
        <v>0</v>
      </c>
      <c r="BI187" s="253">
        <f>IF(N187="nulová",J187,0)</f>
        <v>0</v>
      </c>
      <c r="BJ187" s="97" t="s">
        <v>77</v>
      </c>
      <c r="BK187" s="253">
        <f>ROUND(I187*H187,2)</f>
        <v>0</v>
      </c>
      <c r="BL187" s="97" t="s">
        <v>167</v>
      </c>
      <c r="BM187" s="97" t="s">
        <v>1201</v>
      </c>
    </row>
    <row r="188" spans="2:65" s="231" customFormat="1" ht="29.85" customHeight="1">
      <c r="B188" s="230"/>
      <c r="D188" s="232" t="s">
        <v>72</v>
      </c>
      <c r="E188" s="241" t="s">
        <v>104</v>
      </c>
      <c r="F188" s="241" t="s">
        <v>379</v>
      </c>
      <c r="I188" s="7"/>
      <c r="J188" s="242">
        <f>BK188</f>
        <v>0</v>
      </c>
      <c r="L188" s="230"/>
      <c r="M188" s="235"/>
      <c r="N188" s="236"/>
      <c r="O188" s="236"/>
      <c r="P188" s="237">
        <f>SUM(P189:P215)</f>
        <v>0</v>
      </c>
      <c r="Q188" s="236"/>
      <c r="R188" s="237">
        <f>SUM(R189:R215)</f>
        <v>0</v>
      </c>
      <c r="S188" s="236"/>
      <c r="T188" s="238">
        <f>SUM(T189:T215)</f>
        <v>0</v>
      </c>
      <c r="AR188" s="232" t="s">
        <v>77</v>
      </c>
      <c r="AT188" s="239" t="s">
        <v>72</v>
      </c>
      <c r="AU188" s="239" t="s">
        <v>77</v>
      </c>
      <c r="AY188" s="232" t="s">
        <v>160</v>
      </c>
      <c r="BK188" s="240">
        <f>SUM(BK189:BK215)</f>
        <v>0</v>
      </c>
    </row>
    <row r="189" spans="2:65" s="118" customFormat="1" ht="25.5" customHeight="1">
      <c r="B189" s="113"/>
      <c r="C189" s="243" t="s">
        <v>313</v>
      </c>
      <c r="D189" s="243" t="s">
        <v>162</v>
      </c>
      <c r="E189" s="244" t="s">
        <v>381</v>
      </c>
      <c r="F189" s="245" t="s">
        <v>382</v>
      </c>
      <c r="G189" s="246" t="s">
        <v>165</v>
      </c>
      <c r="H189" s="247">
        <v>102.96</v>
      </c>
      <c r="I189" s="8"/>
      <c r="J189" s="248">
        <f>ROUND(I189*H189,2)</f>
        <v>0</v>
      </c>
      <c r="K189" s="245" t="s">
        <v>188</v>
      </c>
      <c r="L189" s="113"/>
      <c r="M189" s="249" t="s">
        <v>5</v>
      </c>
      <c r="N189" s="250" t="s">
        <v>44</v>
      </c>
      <c r="O189" s="114"/>
      <c r="P189" s="251">
        <f>O189*H189</f>
        <v>0</v>
      </c>
      <c r="Q189" s="251">
        <v>0</v>
      </c>
      <c r="R189" s="251">
        <f>Q189*H189</f>
        <v>0</v>
      </c>
      <c r="S189" s="251">
        <v>0</v>
      </c>
      <c r="T189" s="252">
        <f>S189*H189</f>
        <v>0</v>
      </c>
      <c r="AR189" s="97" t="s">
        <v>167</v>
      </c>
      <c r="AT189" s="97" t="s">
        <v>162</v>
      </c>
      <c r="AU189" s="97" t="s">
        <v>81</v>
      </c>
      <c r="AY189" s="97" t="s">
        <v>160</v>
      </c>
      <c r="BE189" s="253">
        <f>IF(N189="základní",J189,0)</f>
        <v>0</v>
      </c>
      <c r="BF189" s="253">
        <f>IF(N189="snížená",J189,0)</f>
        <v>0</v>
      </c>
      <c r="BG189" s="253">
        <f>IF(N189="zákl. přenesená",J189,0)</f>
        <v>0</v>
      </c>
      <c r="BH189" s="253">
        <f>IF(N189="sníž. přenesená",J189,0)</f>
        <v>0</v>
      </c>
      <c r="BI189" s="253">
        <f>IF(N189="nulová",J189,0)</f>
        <v>0</v>
      </c>
      <c r="BJ189" s="97" t="s">
        <v>77</v>
      </c>
      <c r="BK189" s="253">
        <f>ROUND(I189*H189,2)</f>
        <v>0</v>
      </c>
      <c r="BL189" s="97" t="s">
        <v>167</v>
      </c>
      <c r="BM189" s="97" t="s">
        <v>1202</v>
      </c>
    </row>
    <row r="190" spans="2:65" s="258" customFormat="1">
      <c r="B190" s="257"/>
      <c r="D190" s="254" t="s">
        <v>171</v>
      </c>
      <c r="E190" s="259" t="s">
        <v>5</v>
      </c>
      <c r="F190" s="260" t="s">
        <v>384</v>
      </c>
      <c r="H190" s="259" t="s">
        <v>5</v>
      </c>
      <c r="I190" s="9"/>
      <c r="L190" s="257"/>
      <c r="M190" s="261"/>
      <c r="N190" s="262"/>
      <c r="O190" s="262"/>
      <c r="P190" s="262"/>
      <c r="Q190" s="262"/>
      <c r="R190" s="262"/>
      <c r="S190" s="262"/>
      <c r="T190" s="263"/>
      <c r="AT190" s="259" t="s">
        <v>171</v>
      </c>
      <c r="AU190" s="259" t="s">
        <v>81</v>
      </c>
      <c r="AV190" s="258" t="s">
        <v>77</v>
      </c>
      <c r="AW190" s="258" t="s">
        <v>36</v>
      </c>
      <c r="AX190" s="258" t="s">
        <v>73</v>
      </c>
      <c r="AY190" s="259" t="s">
        <v>160</v>
      </c>
    </row>
    <row r="191" spans="2:65" s="265" customFormat="1">
      <c r="B191" s="264"/>
      <c r="D191" s="254" t="s">
        <v>171</v>
      </c>
      <c r="E191" s="266" t="s">
        <v>5</v>
      </c>
      <c r="F191" s="267" t="s">
        <v>1203</v>
      </c>
      <c r="H191" s="268">
        <v>102.96</v>
      </c>
      <c r="I191" s="10"/>
      <c r="L191" s="264"/>
      <c r="M191" s="269"/>
      <c r="N191" s="270"/>
      <c r="O191" s="270"/>
      <c r="P191" s="270"/>
      <c r="Q191" s="270"/>
      <c r="R191" s="270"/>
      <c r="S191" s="270"/>
      <c r="T191" s="271"/>
      <c r="AT191" s="266" t="s">
        <v>171</v>
      </c>
      <c r="AU191" s="266" t="s">
        <v>81</v>
      </c>
      <c r="AV191" s="265" t="s">
        <v>81</v>
      </c>
      <c r="AW191" s="265" t="s">
        <v>36</v>
      </c>
      <c r="AX191" s="265" t="s">
        <v>77</v>
      </c>
      <c r="AY191" s="266" t="s">
        <v>160</v>
      </c>
    </row>
    <row r="192" spans="2:65" s="118" customFormat="1" ht="25.5" customHeight="1">
      <c r="B192" s="113"/>
      <c r="C192" s="243" t="s">
        <v>320</v>
      </c>
      <c r="D192" s="243" t="s">
        <v>162</v>
      </c>
      <c r="E192" s="244" t="s">
        <v>387</v>
      </c>
      <c r="F192" s="245" t="s">
        <v>388</v>
      </c>
      <c r="G192" s="246" t="s">
        <v>165</v>
      </c>
      <c r="H192" s="247">
        <v>102.96</v>
      </c>
      <c r="I192" s="8"/>
      <c r="J192" s="248">
        <f>ROUND(I192*H192,2)</f>
        <v>0</v>
      </c>
      <c r="K192" s="245" t="s">
        <v>188</v>
      </c>
      <c r="L192" s="113"/>
      <c r="M192" s="249" t="s">
        <v>5</v>
      </c>
      <c r="N192" s="250" t="s">
        <v>44</v>
      </c>
      <c r="O192" s="114"/>
      <c r="P192" s="251">
        <f>O192*H192</f>
        <v>0</v>
      </c>
      <c r="Q192" s="251">
        <v>0</v>
      </c>
      <c r="R192" s="251">
        <f>Q192*H192</f>
        <v>0</v>
      </c>
      <c r="S192" s="251">
        <v>0</v>
      </c>
      <c r="T192" s="252">
        <f>S192*H192</f>
        <v>0</v>
      </c>
      <c r="AR192" s="97" t="s">
        <v>167</v>
      </c>
      <c r="AT192" s="97" t="s">
        <v>162</v>
      </c>
      <c r="AU192" s="97" t="s">
        <v>81</v>
      </c>
      <c r="AY192" s="97" t="s">
        <v>160</v>
      </c>
      <c r="BE192" s="253">
        <f>IF(N192="základní",J192,0)</f>
        <v>0</v>
      </c>
      <c r="BF192" s="253">
        <f>IF(N192="snížená",J192,0)</f>
        <v>0</v>
      </c>
      <c r="BG192" s="253">
        <f>IF(N192="zákl. přenesená",J192,0)</f>
        <v>0</v>
      </c>
      <c r="BH192" s="253">
        <f>IF(N192="sníž. přenesená",J192,0)</f>
        <v>0</v>
      </c>
      <c r="BI192" s="253">
        <f>IF(N192="nulová",J192,0)</f>
        <v>0</v>
      </c>
      <c r="BJ192" s="97" t="s">
        <v>77</v>
      </c>
      <c r="BK192" s="253">
        <f>ROUND(I192*H192,2)</f>
        <v>0</v>
      </c>
      <c r="BL192" s="97" t="s">
        <v>167</v>
      </c>
      <c r="BM192" s="97" t="s">
        <v>1204</v>
      </c>
    </row>
    <row r="193" spans="2:65" s="258" customFormat="1">
      <c r="B193" s="257"/>
      <c r="D193" s="254" t="s">
        <v>171</v>
      </c>
      <c r="E193" s="259" t="s">
        <v>5</v>
      </c>
      <c r="F193" s="260" t="s">
        <v>390</v>
      </c>
      <c r="H193" s="259" t="s">
        <v>5</v>
      </c>
      <c r="I193" s="9"/>
      <c r="L193" s="257"/>
      <c r="M193" s="261"/>
      <c r="N193" s="262"/>
      <c r="O193" s="262"/>
      <c r="P193" s="262"/>
      <c r="Q193" s="262"/>
      <c r="R193" s="262"/>
      <c r="S193" s="262"/>
      <c r="T193" s="263"/>
      <c r="AT193" s="259" t="s">
        <v>171</v>
      </c>
      <c r="AU193" s="259" t="s">
        <v>81</v>
      </c>
      <c r="AV193" s="258" t="s">
        <v>77</v>
      </c>
      <c r="AW193" s="258" t="s">
        <v>36</v>
      </c>
      <c r="AX193" s="258" t="s">
        <v>73</v>
      </c>
      <c r="AY193" s="259" t="s">
        <v>160</v>
      </c>
    </row>
    <row r="194" spans="2:65" s="258" customFormat="1">
      <c r="B194" s="257"/>
      <c r="D194" s="254" t="s">
        <v>171</v>
      </c>
      <c r="E194" s="259" t="s">
        <v>5</v>
      </c>
      <c r="F194" s="260" t="s">
        <v>391</v>
      </c>
      <c r="H194" s="259" t="s">
        <v>5</v>
      </c>
      <c r="I194" s="9"/>
      <c r="L194" s="257"/>
      <c r="M194" s="261"/>
      <c r="N194" s="262"/>
      <c r="O194" s="262"/>
      <c r="P194" s="262"/>
      <c r="Q194" s="262"/>
      <c r="R194" s="262"/>
      <c r="S194" s="262"/>
      <c r="T194" s="263"/>
      <c r="AT194" s="259" t="s">
        <v>171</v>
      </c>
      <c r="AU194" s="259" t="s">
        <v>81</v>
      </c>
      <c r="AV194" s="258" t="s">
        <v>77</v>
      </c>
      <c r="AW194" s="258" t="s">
        <v>36</v>
      </c>
      <c r="AX194" s="258" t="s">
        <v>73</v>
      </c>
      <c r="AY194" s="259" t="s">
        <v>160</v>
      </c>
    </row>
    <row r="195" spans="2:65" s="265" customFormat="1">
      <c r="B195" s="264"/>
      <c r="D195" s="254" t="s">
        <v>171</v>
      </c>
      <c r="E195" s="266" t="s">
        <v>5</v>
      </c>
      <c r="F195" s="267" t="s">
        <v>1203</v>
      </c>
      <c r="H195" s="268">
        <v>102.96</v>
      </c>
      <c r="I195" s="10"/>
      <c r="L195" s="264"/>
      <c r="M195" s="269"/>
      <c r="N195" s="270"/>
      <c r="O195" s="270"/>
      <c r="P195" s="270"/>
      <c r="Q195" s="270"/>
      <c r="R195" s="270"/>
      <c r="S195" s="270"/>
      <c r="T195" s="271"/>
      <c r="AT195" s="266" t="s">
        <v>171</v>
      </c>
      <c r="AU195" s="266" t="s">
        <v>81</v>
      </c>
      <c r="AV195" s="265" t="s">
        <v>81</v>
      </c>
      <c r="AW195" s="265" t="s">
        <v>36</v>
      </c>
      <c r="AX195" s="265" t="s">
        <v>77</v>
      </c>
      <c r="AY195" s="266" t="s">
        <v>160</v>
      </c>
    </row>
    <row r="196" spans="2:65" s="118" customFormat="1" ht="25.5" customHeight="1">
      <c r="B196" s="113"/>
      <c r="C196" s="243" t="s">
        <v>326</v>
      </c>
      <c r="D196" s="243" t="s">
        <v>162</v>
      </c>
      <c r="E196" s="244" t="s">
        <v>393</v>
      </c>
      <c r="F196" s="245" t="s">
        <v>394</v>
      </c>
      <c r="G196" s="246" t="s">
        <v>165</v>
      </c>
      <c r="H196" s="247">
        <v>1.1000000000000001</v>
      </c>
      <c r="I196" s="8"/>
      <c r="J196" s="248">
        <f>ROUND(I196*H196,2)</f>
        <v>0</v>
      </c>
      <c r="K196" s="245" t="s">
        <v>5</v>
      </c>
      <c r="L196" s="113"/>
      <c r="M196" s="249" t="s">
        <v>5</v>
      </c>
      <c r="N196" s="250" t="s">
        <v>44</v>
      </c>
      <c r="O196" s="114"/>
      <c r="P196" s="251">
        <f>O196*H196</f>
        <v>0</v>
      </c>
      <c r="Q196" s="251">
        <v>0</v>
      </c>
      <c r="R196" s="251">
        <f>Q196*H196</f>
        <v>0</v>
      </c>
      <c r="S196" s="251">
        <v>0</v>
      </c>
      <c r="T196" s="252">
        <f>S196*H196</f>
        <v>0</v>
      </c>
      <c r="AR196" s="97" t="s">
        <v>167</v>
      </c>
      <c r="AT196" s="97" t="s">
        <v>162</v>
      </c>
      <c r="AU196" s="97" t="s">
        <v>81</v>
      </c>
      <c r="AY196" s="97" t="s">
        <v>160</v>
      </c>
      <c r="BE196" s="253">
        <f>IF(N196="základní",J196,0)</f>
        <v>0</v>
      </c>
      <c r="BF196" s="253">
        <f>IF(N196="snížená",J196,0)</f>
        <v>0</v>
      </c>
      <c r="BG196" s="253">
        <f>IF(N196="zákl. přenesená",J196,0)</f>
        <v>0</v>
      </c>
      <c r="BH196" s="253">
        <f>IF(N196="sníž. přenesená",J196,0)</f>
        <v>0</v>
      </c>
      <c r="BI196" s="253">
        <f>IF(N196="nulová",J196,0)</f>
        <v>0</v>
      </c>
      <c r="BJ196" s="97" t="s">
        <v>77</v>
      </c>
      <c r="BK196" s="253">
        <f>ROUND(I196*H196,2)</f>
        <v>0</v>
      </c>
      <c r="BL196" s="97" t="s">
        <v>167</v>
      </c>
      <c r="BM196" s="97" t="s">
        <v>1205</v>
      </c>
    </row>
    <row r="197" spans="2:65" s="258" customFormat="1">
      <c r="B197" s="257"/>
      <c r="D197" s="254" t="s">
        <v>171</v>
      </c>
      <c r="E197" s="259" t="s">
        <v>5</v>
      </c>
      <c r="F197" s="260" t="s">
        <v>324</v>
      </c>
      <c r="H197" s="259" t="s">
        <v>5</v>
      </c>
      <c r="I197" s="9"/>
      <c r="L197" s="257"/>
      <c r="M197" s="261"/>
      <c r="N197" s="262"/>
      <c r="O197" s="262"/>
      <c r="P197" s="262"/>
      <c r="Q197" s="262"/>
      <c r="R197" s="262"/>
      <c r="S197" s="262"/>
      <c r="T197" s="263"/>
      <c r="AT197" s="259" t="s">
        <v>171</v>
      </c>
      <c r="AU197" s="259" t="s">
        <v>81</v>
      </c>
      <c r="AV197" s="258" t="s">
        <v>77</v>
      </c>
      <c r="AW197" s="258" t="s">
        <v>36</v>
      </c>
      <c r="AX197" s="258" t="s">
        <v>73</v>
      </c>
      <c r="AY197" s="259" t="s">
        <v>160</v>
      </c>
    </row>
    <row r="198" spans="2:65" s="265" customFormat="1">
      <c r="B198" s="264"/>
      <c r="D198" s="254" t="s">
        <v>171</v>
      </c>
      <c r="E198" s="266" t="s">
        <v>5</v>
      </c>
      <c r="F198" s="267" t="s">
        <v>1206</v>
      </c>
      <c r="H198" s="268">
        <v>1.1000000000000001</v>
      </c>
      <c r="I198" s="10"/>
      <c r="L198" s="264"/>
      <c r="M198" s="269"/>
      <c r="N198" s="270"/>
      <c r="O198" s="270"/>
      <c r="P198" s="270"/>
      <c r="Q198" s="270"/>
      <c r="R198" s="270"/>
      <c r="S198" s="270"/>
      <c r="T198" s="271"/>
      <c r="AT198" s="266" t="s">
        <v>171</v>
      </c>
      <c r="AU198" s="266" t="s">
        <v>81</v>
      </c>
      <c r="AV198" s="265" t="s">
        <v>81</v>
      </c>
      <c r="AW198" s="265" t="s">
        <v>36</v>
      </c>
      <c r="AX198" s="265" t="s">
        <v>77</v>
      </c>
      <c r="AY198" s="266" t="s">
        <v>160</v>
      </c>
    </row>
    <row r="199" spans="2:65" s="118" customFormat="1" ht="25.5" customHeight="1">
      <c r="B199" s="113"/>
      <c r="C199" s="243" t="s">
        <v>331</v>
      </c>
      <c r="D199" s="243" t="s">
        <v>162</v>
      </c>
      <c r="E199" s="244" t="s">
        <v>398</v>
      </c>
      <c r="F199" s="245" t="s">
        <v>399</v>
      </c>
      <c r="G199" s="246" t="s">
        <v>165</v>
      </c>
      <c r="H199" s="247">
        <v>102.96</v>
      </c>
      <c r="I199" s="8"/>
      <c r="J199" s="248">
        <f>ROUND(I199*H199,2)</f>
        <v>0</v>
      </c>
      <c r="K199" s="245" t="s">
        <v>188</v>
      </c>
      <c r="L199" s="113"/>
      <c r="M199" s="249" t="s">
        <v>5</v>
      </c>
      <c r="N199" s="250" t="s">
        <v>44</v>
      </c>
      <c r="O199" s="114"/>
      <c r="P199" s="251">
        <f>O199*H199</f>
        <v>0</v>
      </c>
      <c r="Q199" s="251">
        <v>0</v>
      </c>
      <c r="R199" s="251">
        <f>Q199*H199</f>
        <v>0</v>
      </c>
      <c r="S199" s="251">
        <v>0</v>
      </c>
      <c r="T199" s="252">
        <f>S199*H199</f>
        <v>0</v>
      </c>
      <c r="AR199" s="97" t="s">
        <v>167</v>
      </c>
      <c r="AT199" s="97" t="s">
        <v>162</v>
      </c>
      <c r="AU199" s="97" t="s">
        <v>81</v>
      </c>
      <c r="AY199" s="97" t="s">
        <v>160</v>
      </c>
      <c r="BE199" s="253">
        <f>IF(N199="základní",J199,0)</f>
        <v>0</v>
      </c>
      <c r="BF199" s="253">
        <f>IF(N199="snížená",J199,0)</f>
        <v>0</v>
      </c>
      <c r="BG199" s="253">
        <f>IF(N199="zákl. přenesená",J199,0)</f>
        <v>0</v>
      </c>
      <c r="BH199" s="253">
        <f>IF(N199="sníž. přenesená",J199,0)</f>
        <v>0</v>
      </c>
      <c r="BI199" s="253">
        <f>IF(N199="nulová",J199,0)</f>
        <v>0</v>
      </c>
      <c r="BJ199" s="97" t="s">
        <v>77</v>
      </c>
      <c r="BK199" s="253">
        <f>ROUND(I199*H199,2)</f>
        <v>0</v>
      </c>
      <c r="BL199" s="97" t="s">
        <v>167</v>
      </c>
      <c r="BM199" s="97" t="s">
        <v>1207</v>
      </c>
    </row>
    <row r="200" spans="2:65" s="258" customFormat="1">
      <c r="B200" s="257"/>
      <c r="D200" s="254" t="s">
        <v>171</v>
      </c>
      <c r="E200" s="259" t="s">
        <v>5</v>
      </c>
      <c r="F200" s="260" t="s">
        <v>384</v>
      </c>
      <c r="H200" s="259" t="s">
        <v>5</v>
      </c>
      <c r="I200" s="9"/>
      <c r="L200" s="257"/>
      <c r="M200" s="261"/>
      <c r="N200" s="262"/>
      <c r="O200" s="262"/>
      <c r="P200" s="262"/>
      <c r="Q200" s="262"/>
      <c r="R200" s="262"/>
      <c r="S200" s="262"/>
      <c r="T200" s="263"/>
      <c r="AT200" s="259" t="s">
        <v>171</v>
      </c>
      <c r="AU200" s="259" t="s">
        <v>81</v>
      </c>
      <c r="AV200" s="258" t="s">
        <v>77</v>
      </c>
      <c r="AW200" s="258" t="s">
        <v>36</v>
      </c>
      <c r="AX200" s="258" t="s">
        <v>73</v>
      </c>
      <c r="AY200" s="259" t="s">
        <v>160</v>
      </c>
    </row>
    <row r="201" spans="2:65" s="265" customFormat="1">
      <c r="B201" s="264"/>
      <c r="D201" s="254" t="s">
        <v>171</v>
      </c>
      <c r="E201" s="266" t="s">
        <v>5</v>
      </c>
      <c r="F201" s="267" t="s">
        <v>1203</v>
      </c>
      <c r="H201" s="268">
        <v>102.96</v>
      </c>
      <c r="I201" s="10"/>
      <c r="L201" s="264"/>
      <c r="M201" s="269"/>
      <c r="N201" s="270"/>
      <c r="O201" s="270"/>
      <c r="P201" s="270"/>
      <c r="Q201" s="270"/>
      <c r="R201" s="270"/>
      <c r="S201" s="270"/>
      <c r="T201" s="271"/>
      <c r="AT201" s="266" t="s">
        <v>171</v>
      </c>
      <c r="AU201" s="266" t="s">
        <v>81</v>
      </c>
      <c r="AV201" s="265" t="s">
        <v>81</v>
      </c>
      <c r="AW201" s="265" t="s">
        <v>36</v>
      </c>
      <c r="AX201" s="265" t="s">
        <v>77</v>
      </c>
      <c r="AY201" s="266" t="s">
        <v>160</v>
      </c>
    </row>
    <row r="202" spans="2:65" s="118" customFormat="1" ht="38.25" customHeight="1">
      <c r="B202" s="113"/>
      <c r="C202" s="243" t="s">
        <v>339</v>
      </c>
      <c r="D202" s="243" t="s">
        <v>162</v>
      </c>
      <c r="E202" s="244" t="s">
        <v>402</v>
      </c>
      <c r="F202" s="245" t="s">
        <v>403</v>
      </c>
      <c r="G202" s="246" t="s">
        <v>165</v>
      </c>
      <c r="H202" s="247">
        <v>1.1000000000000001</v>
      </c>
      <c r="I202" s="8"/>
      <c r="J202" s="248">
        <f>ROUND(I202*H202,2)</f>
        <v>0</v>
      </c>
      <c r="K202" s="245" t="s">
        <v>188</v>
      </c>
      <c r="L202" s="113"/>
      <c r="M202" s="249" t="s">
        <v>5</v>
      </c>
      <c r="N202" s="250" t="s">
        <v>44</v>
      </c>
      <c r="O202" s="114"/>
      <c r="P202" s="251">
        <f>O202*H202</f>
        <v>0</v>
      </c>
      <c r="Q202" s="251">
        <v>0</v>
      </c>
      <c r="R202" s="251">
        <f>Q202*H202</f>
        <v>0</v>
      </c>
      <c r="S202" s="251">
        <v>0</v>
      </c>
      <c r="T202" s="252">
        <f>S202*H202</f>
        <v>0</v>
      </c>
      <c r="AR202" s="97" t="s">
        <v>167</v>
      </c>
      <c r="AT202" s="97" t="s">
        <v>162</v>
      </c>
      <c r="AU202" s="97" t="s">
        <v>81</v>
      </c>
      <c r="AY202" s="97" t="s">
        <v>160</v>
      </c>
      <c r="BE202" s="253">
        <f>IF(N202="základní",J202,0)</f>
        <v>0</v>
      </c>
      <c r="BF202" s="253">
        <f>IF(N202="snížená",J202,0)</f>
        <v>0</v>
      </c>
      <c r="BG202" s="253">
        <f>IF(N202="zákl. přenesená",J202,0)</f>
        <v>0</v>
      </c>
      <c r="BH202" s="253">
        <f>IF(N202="sníž. přenesená",J202,0)</f>
        <v>0</v>
      </c>
      <c r="BI202" s="253">
        <f>IF(N202="nulová",J202,0)</f>
        <v>0</v>
      </c>
      <c r="BJ202" s="97" t="s">
        <v>77</v>
      </c>
      <c r="BK202" s="253">
        <f>ROUND(I202*H202,2)</f>
        <v>0</v>
      </c>
      <c r="BL202" s="97" t="s">
        <v>167</v>
      </c>
      <c r="BM202" s="97" t="s">
        <v>1208</v>
      </c>
    </row>
    <row r="203" spans="2:65" s="258" customFormat="1">
      <c r="B203" s="257"/>
      <c r="D203" s="254" t="s">
        <v>171</v>
      </c>
      <c r="E203" s="259" t="s">
        <v>5</v>
      </c>
      <c r="F203" s="260" t="s">
        <v>324</v>
      </c>
      <c r="H203" s="259" t="s">
        <v>5</v>
      </c>
      <c r="I203" s="9"/>
      <c r="L203" s="257"/>
      <c r="M203" s="261"/>
      <c r="N203" s="262"/>
      <c r="O203" s="262"/>
      <c r="P203" s="262"/>
      <c r="Q203" s="262"/>
      <c r="R203" s="262"/>
      <c r="S203" s="262"/>
      <c r="T203" s="263"/>
      <c r="AT203" s="259" t="s">
        <v>171</v>
      </c>
      <c r="AU203" s="259" t="s">
        <v>81</v>
      </c>
      <c r="AV203" s="258" t="s">
        <v>77</v>
      </c>
      <c r="AW203" s="258" t="s">
        <v>36</v>
      </c>
      <c r="AX203" s="258" t="s">
        <v>73</v>
      </c>
      <c r="AY203" s="259" t="s">
        <v>160</v>
      </c>
    </row>
    <row r="204" spans="2:65" s="265" customFormat="1">
      <c r="B204" s="264"/>
      <c r="D204" s="254" t="s">
        <v>171</v>
      </c>
      <c r="E204" s="266" t="s">
        <v>5</v>
      </c>
      <c r="F204" s="267" t="s">
        <v>1206</v>
      </c>
      <c r="H204" s="268">
        <v>1.1000000000000001</v>
      </c>
      <c r="I204" s="10"/>
      <c r="L204" s="264"/>
      <c r="M204" s="269"/>
      <c r="N204" s="270"/>
      <c r="O204" s="270"/>
      <c r="P204" s="270"/>
      <c r="Q204" s="270"/>
      <c r="R204" s="270"/>
      <c r="S204" s="270"/>
      <c r="T204" s="271"/>
      <c r="AT204" s="266" t="s">
        <v>171</v>
      </c>
      <c r="AU204" s="266" t="s">
        <v>81</v>
      </c>
      <c r="AV204" s="265" t="s">
        <v>81</v>
      </c>
      <c r="AW204" s="265" t="s">
        <v>36</v>
      </c>
      <c r="AX204" s="265" t="s">
        <v>77</v>
      </c>
      <c r="AY204" s="266" t="s">
        <v>160</v>
      </c>
    </row>
    <row r="205" spans="2:65" s="118" customFormat="1" ht="25.5" customHeight="1">
      <c r="B205" s="113"/>
      <c r="C205" s="243" t="s">
        <v>344</v>
      </c>
      <c r="D205" s="243" t="s">
        <v>162</v>
      </c>
      <c r="E205" s="244" t="s">
        <v>406</v>
      </c>
      <c r="F205" s="245" t="s">
        <v>407</v>
      </c>
      <c r="G205" s="246" t="s">
        <v>165</v>
      </c>
      <c r="H205" s="247">
        <v>1.1000000000000001</v>
      </c>
      <c r="I205" s="8"/>
      <c r="J205" s="248">
        <f>ROUND(I205*H205,2)</f>
        <v>0</v>
      </c>
      <c r="K205" s="245" t="s">
        <v>188</v>
      </c>
      <c r="L205" s="113"/>
      <c r="M205" s="249" t="s">
        <v>5</v>
      </c>
      <c r="N205" s="250" t="s">
        <v>44</v>
      </c>
      <c r="O205" s="114"/>
      <c r="P205" s="251">
        <f>O205*H205</f>
        <v>0</v>
      </c>
      <c r="Q205" s="251">
        <v>0</v>
      </c>
      <c r="R205" s="251">
        <f>Q205*H205</f>
        <v>0</v>
      </c>
      <c r="S205" s="251">
        <v>0</v>
      </c>
      <c r="T205" s="252">
        <f>S205*H205</f>
        <v>0</v>
      </c>
      <c r="AR205" s="97" t="s">
        <v>167</v>
      </c>
      <c r="AT205" s="97" t="s">
        <v>162</v>
      </c>
      <c r="AU205" s="97" t="s">
        <v>81</v>
      </c>
      <c r="AY205" s="97" t="s">
        <v>160</v>
      </c>
      <c r="BE205" s="253">
        <f>IF(N205="základní",J205,0)</f>
        <v>0</v>
      </c>
      <c r="BF205" s="253">
        <f>IF(N205="snížená",J205,0)</f>
        <v>0</v>
      </c>
      <c r="BG205" s="253">
        <f>IF(N205="zákl. přenesená",J205,0)</f>
        <v>0</v>
      </c>
      <c r="BH205" s="253">
        <f>IF(N205="sníž. přenesená",J205,0)</f>
        <v>0</v>
      </c>
      <c r="BI205" s="253">
        <f>IF(N205="nulová",J205,0)</f>
        <v>0</v>
      </c>
      <c r="BJ205" s="97" t="s">
        <v>77</v>
      </c>
      <c r="BK205" s="253">
        <f>ROUND(I205*H205,2)</f>
        <v>0</v>
      </c>
      <c r="BL205" s="97" t="s">
        <v>167</v>
      </c>
      <c r="BM205" s="97" t="s">
        <v>1209</v>
      </c>
    </row>
    <row r="206" spans="2:65" s="258" customFormat="1">
      <c r="B206" s="257"/>
      <c r="D206" s="254" t="s">
        <v>171</v>
      </c>
      <c r="E206" s="259" t="s">
        <v>5</v>
      </c>
      <c r="F206" s="260" t="s">
        <v>324</v>
      </c>
      <c r="H206" s="259" t="s">
        <v>5</v>
      </c>
      <c r="I206" s="9"/>
      <c r="L206" s="257"/>
      <c r="M206" s="261"/>
      <c r="N206" s="262"/>
      <c r="O206" s="262"/>
      <c r="P206" s="262"/>
      <c r="Q206" s="262"/>
      <c r="R206" s="262"/>
      <c r="S206" s="262"/>
      <c r="T206" s="263"/>
      <c r="AT206" s="259" t="s">
        <v>171</v>
      </c>
      <c r="AU206" s="259" t="s">
        <v>81</v>
      </c>
      <c r="AV206" s="258" t="s">
        <v>77</v>
      </c>
      <c r="AW206" s="258" t="s">
        <v>36</v>
      </c>
      <c r="AX206" s="258" t="s">
        <v>73</v>
      </c>
      <c r="AY206" s="259" t="s">
        <v>160</v>
      </c>
    </row>
    <row r="207" spans="2:65" s="265" customFormat="1">
      <c r="B207" s="264"/>
      <c r="D207" s="254" t="s">
        <v>171</v>
      </c>
      <c r="E207" s="266" t="s">
        <v>5</v>
      </c>
      <c r="F207" s="267" t="s">
        <v>1206</v>
      </c>
      <c r="H207" s="268">
        <v>1.1000000000000001</v>
      </c>
      <c r="I207" s="10"/>
      <c r="L207" s="264"/>
      <c r="M207" s="269"/>
      <c r="N207" s="270"/>
      <c r="O207" s="270"/>
      <c r="P207" s="270"/>
      <c r="Q207" s="270"/>
      <c r="R207" s="270"/>
      <c r="S207" s="270"/>
      <c r="T207" s="271"/>
      <c r="AT207" s="266" t="s">
        <v>171</v>
      </c>
      <c r="AU207" s="266" t="s">
        <v>81</v>
      </c>
      <c r="AV207" s="265" t="s">
        <v>81</v>
      </c>
      <c r="AW207" s="265" t="s">
        <v>36</v>
      </c>
      <c r="AX207" s="265" t="s">
        <v>77</v>
      </c>
      <c r="AY207" s="266" t="s">
        <v>160</v>
      </c>
    </row>
    <row r="208" spans="2:65" s="118" customFormat="1" ht="25.5" customHeight="1">
      <c r="B208" s="113"/>
      <c r="C208" s="243" t="s">
        <v>350</v>
      </c>
      <c r="D208" s="243" t="s">
        <v>162</v>
      </c>
      <c r="E208" s="244" t="s">
        <v>410</v>
      </c>
      <c r="F208" s="245" t="s">
        <v>411</v>
      </c>
      <c r="G208" s="246" t="s">
        <v>165</v>
      </c>
      <c r="H208" s="247">
        <v>1.6</v>
      </c>
      <c r="I208" s="8"/>
      <c r="J208" s="248">
        <f>ROUND(I208*H208,2)</f>
        <v>0</v>
      </c>
      <c r="K208" s="245" t="s">
        <v>188</v>
      </c>
      <c r="L208" s="113"/>
      <c r="M208" s="249" t="s">
        <v>5</v>
      </c>
      <c r="N208" s="250" t="s">
        <v>44</v>
      </c>
      <c r="O208" s="114"/>
      <c r="P208" s="251">
        <f>O208*H208</f>
        <v>0</v>
      </c>
      <c r="Q208" s="251">
        <v>0</v>
      </c>
      <c r="R208" s="251">
        <f>Q208*H208</f>
        <v>0</v>
      </c>
      <c r="S208" s="251">
        <v>0</v>
      </c>
      <c r="T208" s="252">
        <f>S208*H208</f>
        <v>0</v>
      </c>
      <c r="AR208" s="97" t="s">
        <v>167</v>
      </c>
      <c r="AT208" s="97" t="s">
        <v>162</v>
      </c>
      <c r="AU208" s="97" t="s">
        <v>81</v>
      </c>
      <c r="AY208" s="97" t="s">
        <v>160</v>
      </c>
      <c r="BE208" s="253">
        <f>IF(N208="základní",J208,0)</f>
        <v>0</v>
      </c>
      <c r="BF208" s="253">
        <f>IF(N208="snížená",J208,0)</f>
        <v>0</v>
      </c>
      <c r="BG208" s="253">
        <f>IF(N208="zákl. přenesená",J208,0)</f>
        <v>0</v>
      </c>
      <c r="BH208" s="253">
        <f>IF(N208="sníž. přenesená",J208,0)</f>
        <v>0</v>
      </c>
      <c r="BI208" s="253">
        <f>IF(N208="nulová",J208,0)</f>
        <v>0</v>
      </c>
      <c r="BJ208" s="97" t="s">
        <v>77</v>
      </c>
      <c r="BK208" s="253">
        <f>ROUND(I208*H208,2)</f>
        <v>0</v>
      </c>
      <c r="BL208" s="97" t="s">
        <v>167</v>
      </c>
      <c r="BM208" s="97" t="s">
        <v>1210</v>
      </c>
    </row>
    <row r="209" spans="2:65" s="258" customFormat="1">
      <c r="B209" s="257"/>
      <c r="D209" s="254" t="s">
        <v>171</v>
      </c>
      <c r="E209" s="259" t="s">
        <v>5</v>
      </c>
      <c r="F209" s="260" t="s">
        <v>324</v>
      </c>
      <c r="H209" s="259" t="s">
        <v>5</v>
      </c>
      <c r="I209" s="9"/>
      <c r="L209" s="257"/>
      <c r="M209" s="261"/>
      <c r="N209" s="262"/>
      <c r="O209" s="262"/>
      <c r="P209" s="262"/>
      <c r="Q209" s="262"/>
      <c r="R209" s="262"/>
      <c r="S209" s="262"/>
      <c r="T209" s="263"/>
      <c r="AT209" s="259" t="s">
        <v>171</v>
      </c>
      <c r="AU209" s="259" t="s">
        <v>81</v>
      </c>
      <c r="AV209" s="258" t="s">
        <v>77</v>
      </c>
      <c r="AW209" s="258" t="s">
        <v>36</v>
      </c>
      <c r="AX209" s="258" t="s">
        <v>73</v>
      </c>
      <c r="AY209" s="259" t="s">
        <v>160</v>
      </c>
    </row>
    <row r="210" spans="2:65" s="258" customFormat="1">
      <c r="B210" s="257"/>
      <c r="D210" s="254" t="s">
        <v>171</v>
      </c>
      <c r="E210" s="259" t="s">
        <v>5</v>
      </c>
      <c r="F210" s="260" t="s">
        <v>173</v>
      </c>
      <c r="H210" s="259" t="s">
        <v>5</v>
      </c>
      <c r="I210" s="9"/>
      <c r="L210" s="257"/>
      <c r="M210" s="261"/>
      <c r="N210" s="262"/>
      <c r="O210" s="262"/>
      <c r="P210" s="262"/>
      <c r="Q210" s="262"/>
      <c r="R210" s="262"/>
      <c r="S210" s="262"/>
      <c r="T210" s="263"/>
      <c r="AT210" s="259" t="s">
        <v>171</v>
      </c>
      <c r="AU210" s="259" t="s">
        <v>81</v>
      </c>
      <c r="AV210" s="258" t="s">
        <v>77</v>
      </c>
      <c r="AW210" s="258" t="s">
        <v>36</v>
      </c>
      <c r="AX210" s="258" t="s">
        <v>73</v>
      </c>
      <c r="AY210" s="259" t="s">
        <v>160</v>
      </c>
    </row>
    <row r="211" spans="2:65" s="265" customFormat="1">
      <c r="B211" s="264"/>
      <c r="D211" s="254" t="s">
        <v>171</v>
      </c>
      <c r="E211" s="266" t="s">
        <v>5</v>
      </c>
      <c r="F211" s="267" t="s">
        <v>1211</v>
      </c>
      <c r="H211" s="268">
        <v>1.6</v>
      </c>
      <c r="I211" s="10"/>
      <c r="L211" s="264"/>
      <c r="M211" s="269"/>
      <c r="N211" s="270"/>
      <c r="O211" s="270"/>
      <c r="P211" s="270"/>
      <c r="Q211" s="270"/>
      <c r="R211" s="270"/>
      <c r="S211" s="270"/>
      <c r="T211" s="271"/>
      <c r="AT211" s="266" t="s">
        <v>171</v>
      </c>
      <c r="AU211" s="266" t="s">
        <v>81</v>
      </c>
      <c r="AV211" s="265" t="s">
        <v>81</v>
      </c>
      <c r="AW211" s="265" t="s">
        <v>36</v>
      </c>
      <c r="AX211" s="265" t="s">
        <v>77</v>
      </c>
      <c r="AY211" s="266" t="s">
        <v>160</v>
      </c>
    </row>
    <row r="212" spans="2:65" s="118" customFormat="1" ht="38.25" customHeight="1">
      <c r="B212" s="113"/>
      <c r="C212" s="243" t="s">
        <v>357</v>
      </c>
      <c r="D212" s="243" t="s">
        <v>162</v>
      </c>
      <c r="E212" s="244" t="s">
        <v>416</v>
      </c>
      <c r="F212" s="245" t="s">
        <v>417</v>
      </c>
      <c r="G212" s="246" t="s">
        <v>165</v>
      </c>
      <c r="H212" s="247">
        <v>1.6</v>
      </c>
      <c r="I212" s="8"/>
      <c r="J212" s="248">
        <f>ROUND(I212*H212,2)</f>
        <v>0</v>
      </c>
      <c r="K212" s="245" t="s">
        <v>188</v>
      </c>
      <c r="L212" s="113"/>
      <c r="M212" s="249" t="s">
        <v>5</v>
      </c>
      <c r="N212" s="250" t="s">
        <v>44</v>
      </c>
      <c r="O212" s="114"/>
      <c r="P212" s="251">
        <f>O212*H212</f>
        <v>0</v>
      </c>
      <c r="Q212" s="251">
        <v>0</v>
      </c>
      <c r="R212" s="251">
        <f>Q212*H212</f>
        <v>0</v>
      </c>
      <c r="S212" s="251">
        <v>0</v>
      </c>
      <c r="T212" s="252">
        <f>S212*H212</f>
        <v>0</v>
      </c>
      <c r="AR212" s="97" t="s">
        <v>167</v>
      </c>
      <c r="AT212" s="97" t="s">
        <v>162</v>
      </c>
      <c r="AU212" s="97" t="s">
        <v>81</v>
      </c>
      <c r="AY212" s="97" t="s">
        <v>160</v>
      </c>
      <c r="BE212" s="253">
        <f>IF(N212="základní",J212,0)</f>
        <v>0</v>
      </c>
      <c r="BF212" s="253">
        <f>IF(N212="snížená",J212,0)</f>
        <v>0</v>
      </c>
      <c r="BG212" s="253">
        <f>IF(N212="zákl. přenesená",J212,0)</f>
        <v>0</v>
      </c>
      <c r="BH212" s="253">
        <f>IF(N212="sníž. přenesená",J212,0)</f>
        <v>0</v>
      </c>
      <c r="BI212" s="253">
        <f>IF(N212="nulová",J212,0)</f>
        <v>0</v>
      </c>
      <c r="BJ212" s="97" t="s">
        <v>77</v>
      </c>
      <c r="BK212" s="253">
        <f>ROUND(I212*H212,2)</f>
        <v>0</v>
      </c>
      <c r="BL212" s="97" t="s">
        <v>167</v>
      </c>
      <c r="BM212" s="97" t="s">
        <v>1212</v>
      </c>
    </row>
    <row r="213" spans="2:65" s="258" customFormat="1">
      <c r="B213" s="257"/>
      <c r="D213" s="254" t="s">
        <v>171</v>
      </c>
      <c r="E213" s="259" t="s">
        <v>5</v>
      </c>
      <c r="F213" s="260" t="s">
        <v>324</v>
      </c>
      <c r="H213" s="259" t="s">
        <v>5</v>
      </c>
      <c r="I213" s="9"/>
      <c r="L213" s="257"/>
      <c r="M213" s="261"/>
      <c r="N213" s="262"/>
      <c r="O213" s="262"/>
      <c r="P213" s="262"/>
      <c r="Q213" s="262"/>
      <c r="R213" s="262"/>
      <c r="S213" s="262"/>
      <c r="T213" s="263"/>
      <c r="AT213" s="259" t="s">
        <v>171</v>
      </c>
      <c r="AU213" s="259" t="s">
        <v>81</v>
      </c>
      <c r="AV213" s="258" t="s">
        <v>77</v>
      </c>
      <c r="AW213" s="258" t="s">
        <v>36</v>
      </c>
      <c r="AX213" s="258" t="s">
        <v>73</v>
      </c>
      <c r="AY213" s="259" t="s">
        <v>160</v>
      </c>
    </row>
    <row r="214" spans="2:65" s="258" customFormat="1">
      <c r="B214" s="257"/>
      <c r="D214" s="254" t="s">
        <v>171</v>
      </c>
      <c r="E214" s="259" t="s">
        <v>5</v>
      </c>
      <c r="F214" s="260" t="s">
        <v>173</v>
      </c>
      <c r="H214" s="259" t="s">
        <v>5</v>
      </c>
      <c r="I214" s="9"/>
      <c r="L214" s="257"/>
      <c r="M214" s="261"/>
      <c r="N214" s="262"/>
      <c r="O214" s="262"/>
      <c r="P214" s="262"/>
      <c r="Q214" s="262"/>
      <c r="R214" s="262"/>
      <c r="S214" s="262"/>
      <c r="T214" s="263"/>
      <c r="AT214" s="259" t="s">
        <v>171</v>
      </c>
      <c r="AU214" s="259" t="s">
        <v>81</v>
      </c>
      <c r="AV214" s="258" t="s">
        <v>77</v>
      </c>
      <c r="AW214" s="258" t="s">
        <v>36</v>
      </c>
      <c r="AX214" s="258" t="s">
        <v>73</v>
      </c>
      <c r="AY214" s="259" t="s">
        <v>160</v>
      </c>
    </row>
    <row r="215" spans="2:65" s="265" customFormat="1">
      <c r="B215" s="264"/>
      <c r="D215" s="254" t="s">
        <v>171</v>
      </c>
      <c r="E215" s="266" t="s">
        <v>5</v>
      </c>
      <c r="F215" s="267" t="s">
        <v>1211</v>
      </c>
      <c r="H215" s="268">
        <v>1.6</v>
      </c>
      <c r="I215" s="10"/>
      <c r="L215" s="264"/>
      <c r="M215" s="269"/>
      <c r="N215" s="270"/>
      <c r="O215" s="270"/>
      <c r="P215" s="270"/>
      <c r="Q215" s="270"/>
      <c r="R215" s="270"/>
      <c r="S215" s="270"/>
      <c r="T215" s="271"/>
      <c r="AT215" s="266" t="s">
        <v>171</v>
      </c>
      <c r="AU215" s="266" t="s">
        <v>81</v>
      </c>
      <c r="AV215" s="265" t="s">
        <v>81</v>
      </c>
      <c r="AW215" s="265" t="s">
        <v>36</v>
      </c>
      <c r="AX215" s="265" t="s">
        <v>77</v>
      </c>
      <c r="AY215" s="266" t="s">
        <v>160</v>
      </c>
    </row>
    <row r="216" spans="2:65" s="231" customFormat="1" ht="29.85" customHeight="1">
      <c r="B216" s="230"/>
      <c r="D216" s="232" t="s">
        <v>72</v>
      </c>
      <c r="E216" s="241" t="s">
        <v>213</v>
      </c>
      <c r="F216" s="241" t="s">
        <v>419</v>
      </c>
      <c r="I216" s="7"/>
      <c r="J216" s="242">
        <f>BK216</f>
        <v>0</v>
      </c>
      <c r="L216" s="230"/>
      <c r="M216" s="235"/>
      <c r="N216" s="236"/>
      <c r="O216" s="236"/>
      <c r="P216" s="237">
        <f>SUM(P217:P266)</f>
        <v>0</v>
      </c>
      <c r="Q216" s="236"/>
      <c r="R216" s="237">
        <f>SUM(R217:R266)</f>
        <v>3.1654139999999997</v>
      </c>
      <c r="S216" s="236"/>
      <c r="T216" s="238">
        <f>SUM(T217:T266)</f>
        <v>4.6080000000000003E-2</v>
      </c>
      <c r="AR216" s="232" t="s">
        <v>77</v>
      </c>
      <c r="AT216" s="239" t="s">
        <v>72</v>
      </c>
      <c r="AU216" s="239" t="s">
        <v>77</v>
      </c>
      <c r="AY216" s="232" t="s">
        <v>160</v>
      </c>
      <c r="BK216" s="240">
        <f>SUM(BK217:BK266)</f>
        <v>0</v>
      </c>
    </row>
    <row r="217" spans="2:65" s="118" customFormat="1" ht="25.5" customHeight="1">
      <c r="B217" s="113"/>
      <c r="C217" s="243" t="s">
        <v>361</v>
      </c>
      <c r="D217" s="243" t="s">
        <v>162</v>
      </c>
      <c r="E217" s="244" t="s">
        <v>856</v>
      </c>
      <c r="F217" s="245" t="s">
        <v>857</v>
      </c>
      <c r="G217" s="246" t="s">
        <v>187</v>
      </c>
      <c r="H217" s="247">
        <v>94.6</v>
      </c>
      <c r="I217" s="8"/>
      <c r="J217" s="248">
        <f>ROUND(I217*H217,2)</f>
        <v>0</v>
      </c>
      <c r="K217" s="245" t="s">
        <v>188</v>
      </c>
      <c r="L217" s="113"/>
      <c r="M217" s="249" t="s">
        <v>5</v>
      </c>
      <c r="N217" s="250" t="s">
        <v>44</v>
      </c>
      <c r="O217" s="114"/>
      <c r="P217" s="251">
        <f>O217*H217</f>
        <v>0</v>
      </c>
      <c r="Q217" s="251">
        <v>0</v>
      </c>
      <c r="R217" s="251">
        <f>Q217*H217</f>
        <v>0</v>
      </c>
      <c r="S217" s="251">
        <v>0</v>
      </c>
      <c r="T217" s="252">
        <f>S217*H217</f>
        <v>0</v>
      </c>
      <c r="AR217" s="97" t="s">
        <v>167</v>
      </c>
      <c r="AT217" s="97" t="s">
        <v>162</v>
      </c>
      <c r="AU217" s="97" t="s">
        <v>81</v>
      </c>
      <c r="AY217" s="97" t="s">
        <v>160</v>
      </c>
      <c r="BE217" s="253">
        <f>IF(N217="základní",J217,0)</f>
        <v>0</v>
      </c>
      <c r="BF217" s="253">
        <f>IF(N217="snížená",J217,0)</f>
        <v>0</v>
      </c>
      <c r="BG217" s="253">
        <f>IF(N217="zákl. přenesená",J217,0)</f>
        <v>0</v>
      </c>
      <c r="BH217" s="253">
        <f>IF(N217="sníž. přenesená",J217,0)</f>
        <v>0</v>
      </c>
      <c r="BI217" s="253">
        <f>IF(N217="nulová",J217,0)</f>
        <v>0</v>
      </c>
      <c r="BJ217" s="97" t="s">
        <v>77</v>
      </c>
      <c r="BK217" s="253">
        <f>ROUND(I217*H217,2)</f>
        <v>0</v>
      </c>
      <c r="BL217" s="97" t="s">
        <v>167</v>
      </c>
      <c r="BM217" s="97" t="s">
        <v>1213</v>
      </c>
    </row>
    <row r="218" spans="2:65" s="258" customFormat="1">
      <c r="B218" s="257"/>
      <c r="D218" s="254" t="s">
        <v>171</v>
      </c>
      <c r="E218" s="259" t="s">
        <v>5</v>
      </c>
      <c r="F218" s="260" t="s">
        <v>1214</v>
      </c>
      <c r="H218" s="259" t="s">
        <v>5</v>
      </c>
      <c r="I218" s="9"/>
      <c r="L218" s="257"/>
      <c r="M218" s="261"/>
      <c r="N218" s="262"/>
      <c r="O218" s="262"/>
      <c r="P218" s="262"/>
      <c r="Q218" s="262"/>
      <c r="R218" s="262"/>
      <c r="S218" s="262"/>
      <c r="T218" s="263"/>
      <c r="AT218" s="259" t="s">
        <v>171</v>
      </c>
      <c r="AU218" s="259" t="s">
        <v>81</v>
      </c>
      <c r="AV218" s="258" t="s">
        <v>77</v>
      </c>
      <c r="AW218" s="258" t="s">
        <v>36</v>
      </c>
      <c r="AX218" s="258" t="s">
        <v>73</v>
      </c>
      <c r="AY218" s="259" t="s">
        <v>160</v>
      </c>
    </row>
    <row r="219" spans="2:65" s="265" customFormat="1">
      <c r="B219" s="264"/>
      <c r="D219" s="254" t="s">
        <v>171</v>
      </c>
      <c r="E219" s="266" t="s">
        <v>5</v>
      </c>
      <c r="F219" s="267" t="s">
        <v>1215</v>
      </c>
      <c r="H219" s="268">
        <v>94.6</v>
      </c>
      <c r="I219" s="10"/>
      <c r="L219" s="264"/>
      <c r="M219" s="269"/>
      <c r="N219" s="270"/>
      <c r="O219" s="270"/>
      <c r="P219" s="270"/>
      <c r="Q219" s="270"/>
      <c r="R219" s="270"/>
      <c r="S219" s="270"/>
      <c r="T219" s="271"/>
      <c r="AT219" s="266" t="s">
        <v>171</v>
      </c>
      <c r="AU219" s="266" t="s">
        <v>81</v>
      </c>
      <c r="AV219" s="265" t="s">
        <v>81</v>
      </c>
      <c r="AW219" s="265" t="s">
        <v>36</v>
      </c>
      <c r="AX219" s="265" t="s">
        <v>77</v>
      </c>
      <c r="AY219" s="266" t="s">
        <v>160</v>
      </c>
    </row>
    <row r="220" spans="2:65" s="118" customFormat="1" ht="16.5" customHeight="1">
      <c r="B220" s="113"/>
      <c r="C220" s="280" t="s">
        <v>365</v>
      </c>
      <c r="D220" s="280" t="s">
        <v>277</v>
      </c>
      <c r="E220" s="281" t="s">
        <v>860</v>
      </c>
      <c r="F220" s="282" t="s">
        <v>861</v>
      </c>
      <c r="G220" s="283" t="s">
        <v>187</v>
      </c>
      <c r="H220" s="284">
        <v>94.6</v>
      </c>
      <c r="I220" s="12"/>
      <c r="J220" s="285">
        <f>ROUND(I220*H220,2)</f>
        <v>0</v>
      </c>
      <c r="K220" s="282" t="s">
        <v>5</v>
      </c>
      <c r="L220" s="286"/>
      <c r="M220" s="287" t="s">
        <v>5</v>
      </c>
      <c r="N220" s="288" t="s">
        <v>44</v>
      </c>
      <c r="O220" s="114"/>
      <c r="P220" s="251">
        <f>O220*H220</f>
        <v>0</v>
      </c>
      <c r="Q220" s="251">
        <v>1.4500000000000001E-2</v>
      </c>
      <c r="R220" s="251">
        <f>Q220*H220</f>
        <v>1.3716999999999999</v>
      </c>
      <c r="S220" s="251">
        <v>0</v>
      </c>
      <c r="T220" s="252">
        <f>S220*H220</f>
        <v>0</v>
      </c>
      <c r="AR220" s="97" t="s">
        <v>213</v>
      </c>
      <c r="AT220" s="97" t="s">
        <v>277</v>
      </c>
      <c r="AU220" s="97" t="s">
        <v>81</v>
      </c>
      <c r="AY220" s="97" t="s">
        <v>160</v>
      </c>
      <c r="BE220" s="253">
        <f>IF(N220="základní",J220,0)</f>
        <v>0</v>
      </c>
      <c r="BF220" s="253">
        <f>IF(N220="snížená",J220,0)</f>
        <v>0</v>
      </c>
      <c r="BG220" s="253">
        <f>IF(N220="zákl. přenesená",J220,0)</f>
        <v>0</v>
      </c>
      <c r="BH220" s="253">
        <f>IF(N220="sníž. přenesená",J220,0)</f>
        <v>0</v>
      </c>
      <c r="BI220" s="253">
        <f>IF(N220="nulová",J220,0)</f>
        <v>0</v>
      </c>
      <c r="BJ220" s="97" t="s">
        <v>77</v>
      </c>
      <c r="BK220" s="253">
        <f>ROUND(I220*H220,2)</f>
        <v>0</v>
      </c>
      <c r="BL220" s="97" t="s">
        <v>167</v>
      </c>
      <c r="BM220" s="97" t="s">
        <v>1216</v>
      </c>
    </row>
    <row r="221" spans="2:65" s="258" customFormat="1">
      <c r="B221" s="257"/>
      <c r="D221" s="254" t="s">
        <v>171</v>
      </c>
      <c r="E221" s="259" t="s">
        <v>5</v>
      </c>
      <c r="F221" s="260" t="s">
        <v>864</v>
      </c>
      <c r="H221" s="259" t="s">
        <v>5</v>
      </c>
      <c r="I221" s="9"/>
      <c r="L221" s="257"/>
      <c r="M221" s="261"/>
      <c r="N221" s="262"/>
      <c r="O221" s="262"/>
      <c r="P221" s="262"/>
      <c r="Q221" s="262"/>
      <c r="R221" s="262"/>
      <c r="S221" s="262"/>
      <c r="T221" s="263"/>
      <c r="AT221" s="259" t="s">
        <v>171</v>
      </c>
      <c r="AU221" s="259" t="s">
        <v>81</v>
      </c>
      <c r="AV221" s="258" t="s">
        <v>77</v>
      </c>
      <c r="AW221" s="258" t="s">
        <v>36</v>
      </c>
      <c r="AX221" s="258" t="s">
        <v>73</v>
      </c>
      <c r="AY221" s="259" t="s">
        <v>160</v>
      </c>
    </row>
    <row r="222" spans="2:65" s="265" customFormat="1">
      <c r="B222" s="264"/>
      <c r="D222" s="254" t="s">
        <v>171</v>
      </c>
      <c r="E222" s="266" t="s">
        <v>5</v>
      </c>
      <c r="F222" s="267" t="s">
        <v>1215</v>
      </c>
      <c r="H222" s="268">
        <v>94.6</v>
      </c>
      <c r="I222" s="10"/>
      <c r="L222" s="264"/>
      <c r="M222" s="269"/>
      <c r="N222" s="270"/>
      <c r="O222" s="270"/>
      <c r="P222" s="270"/>
      <c r="Q222" s="270"/>
      <c r="R222" s="270"/>
      <c r="S222" s="270"/>
      <c r="T222" s="271"/>
      <c r="AT222" s="266" t="s">
        <v>171</v>
      </c>
      <c r="AU222" s="266" t="s">
        <v>81</v>
      </c>
      <c r="AV222" s="265" t="s">
        <v>81</v>
      </c>
      <c r="AW222" s="265" t="s">
        <v>36</v>
      </c>
      <c r="AX222" s="265" t="s">
        <v>77</v>
      </c>
      <c r="AY222" s="266" t="s">
        <v>160</v>
      </c>
    </row>
    <row r="223" spans="2:65" s="118" customFormat="1" ht="38.25" customHeight="1">
      <c r="B223" s="113"/>
      <c r="C223" s="243" t="s">
        <v>374</v>
      </c>
      <c r="D223" s="243" t="s">
        <v>162</v>
      </c>
      <c r="E223" s="244" t="s">
        <v>871</v>
      </c>
      <c r="F223" s="245" t="s">
        <v>872</v>
      </c>
      <c r="G223" s="246" t="s">
        <v>353</v>
      </c>
      <c r="H223" s="247">
        <v>2</v>
      </c>
      <c r="I223" s="8"/>
      <c r="J223" s="248">
        <f>ROUND(I223*H223,2)</f>
        <v>0</v>
      </c>
      <c r="K223" s="245" t="s">
        <v>188</v>
      </c>
      <c r="L223" s="113"/>
      <c r="M223" s="249" t="s">
        <v>5</v>
      </c>
      <c r="N223" s="250" t="s">
        <v>44</v>
      </c>
      <c r="O223" s="114"/>
      <c r="P223" s="251">
        <f>O223*H223</f>
        <v>0</v>
      </c>
      <c r="Q223" s="251">
        <v>2.1000000000000001E-4</v>
      </c>
      <c r="R223" s="251">
        <f>Q223*H223</f>
        <v>4.2000000000000002E-4</v>
      </c>
      <c r="S223" s="251">
        <v>0</v>
      </c>
      <c r="T223" s="252">
        <f>S223*H223</f>
        <v>0</v>
      </c>
      <c r="AR223" s="97" t="s">
        <v>167</v>
      </c>
      <c r="AT223" s="97" t="s">
        <v>162</v>
      </c>
      <c r="AU223" s="97" t="s">
        <v>81</v>
      </c>
      <c r="AY223" s="97" t="s">
        <v>160</v>
      </c>
      <c r="BE223" s="253">
        <f>IF(N223="základní",J223,0)</f>
        <v>0</v>
      </c>
      <c r="BF223" s="253">
        <f>IF(N223="snížená",J223,0)</f>
        <v>0</v>
      </c>
      <c r="BG223" s="253">
        <f>IF(N223="zákl. přenesená",J223,0)</f>
        <v>0</v>
      </c>
      <c r="BH223" s="253">
        <f>IF(N223="sníž. přenesená",J223,0)</f>
        <v>0</v>
      </c>
      <c r="BI223" s="253">
        <f>IF(N223="nulová",J223,0)</f>
        <v>0</v>
      </c>
      <c r="BJ223" s="97" t="s">
        <v>77</v>
      </c>
      <c r="BK223" s="253">
        <f>ROUND(I223*H223,2)</f>
        <v>0</v>
      </c>
      <c r="BL223" s="97" t="s">
        <v>167</v>
      </c>
      <c r="BM223" s="97" t="s">
        <v>1217</v>
      </c>
    </row>
    <row r="224" spans="2:65" s="258" customFormat="1">
      <c r="B224" s="257"/>
      <c r="D224" s="254" t="s">
        <v>171</v>
      </c>
      <c r="E224" s="259" t="s">
        <v>5</v>
      </c>
      <c r="F224" s="260" t="s">
        <v>1214</v>
      </c>
      <c r="H224" s="259" t="s">
        <v>5</v>
      </c>
      <c r="I224" s="9"/>
      <c r="L224" s="257"/>
      <c r="M224" s="261"/>
      <c r="N224" s="262"/>
      <c r="O224" s="262"/>
      <c r="P224" s="262"/>
      <c r="Q224" s="262"/>
      <c r="R224" s="262"/>
      <c r="S224" s="262"/>
      <c r="T224" s="263"/>
      <c r="AT224" s="259" t="s">
        <v>171</v>
      </c>
      <c r="AU224" s="259" t="s">
        <v>81</v>
      </c>
      <c r="AV224" s="258" t="s">
        <v>77</v>
      </c>
      <c r="AW224" s="258" t="s">
        <v>36</v>
      </c>
      <c r="AX224" s="258" t="s">
        <v>73</v>
      </c>
      <c r="AY224" s="259" t="s">
        <v>160</v>
      </c>
    </row>
    <row r="225" spans="2:65" s="265" customFormat="1">
      <c r="B225" s="264"/>
      <c r="D225" s="254" t="s">
        <v>171</v>
      </c>
      <c r="E225" s="266" t="s">
        <v>5</v>
      </c>
      <c r="F225" s="267" t="s">
        <v>81</v>
      </c>
      <c r="H225" s="268">
        <v>2</v>
      </c>
      <c r="I225" s="10"/>
      <c r="L225" s="264"/>
      <c r="M225" s="269"/>
      <c r="N225" s="270"/>
      <c r="O225" s="270"/>
      <c r="P225" s="270"/>
      <c r="Q225" s="270"/>
      <c r="R225" s="270"/>
      <c r="S225" s="270"/>
      <c r="T225" s="271"/>
      <c r="AT225" s="266" t="s">
        <v>171</v>
      </c>
      <c r="AU225" s="266" t="s">
        <v>81</v>
      </c>
      <c r="AV225" s="265" t="s">
        <v>81</v>
      </c>
      <c r="AW225" s="265" t="s">
        <v>36</v>
      </c>
      <c r="AX225" s="265" t="s">
        <v>77</v>
      </c>
      <c r="AY225" s="266" t="s">
        <v>160</v>
      </c>
    </row>
    <row r="226" spans="2:65" s="118" customFormat="1" ht="16.5" customHeight="1">
      <c r="B226" s="113"/>
      <c r="C226" s="280" t="s">
        <v>380</v>
      </c>
      <c r="D226" s="280" t="s">
        <v>277</v>
      </c>
      <c r="E226" s="281" t="s">
        <v>874</v>
      </c>
      <c r="F226" s="282" t="s">
        <v>875</v>
      </c>
      <c r="G226" s="283" t="s">
        <v>876</v>
      </c>
      <c r="H226" s="284">
        <v>2</v>
      </c>
      <c r="I226" s="12"/>
      <c r="J226" s="285">
        <f>ROUND(I226*H226,2)</f>
        <v>0</v>
      </c>
      <c r="K226" s="282" t="s">
        <v>5</v>
      </c>
      <c r="L226" s="286"/>
      <c r="M226" s="287" t="s">
        <v>5</v>
      </c>
      <c r="N226" s="288" t="s">
        <v>44</v>
      </c>
      <c r="O226" s="114"/>
      <c r="P226" s="251">
        <f>O226*H226</f>
        <v>0</v>
      </c>
      <c r="Q226" s="251">
        <v>5.4000000000000003E-3</v>
      </c>
      <c r="R226" s="251">
        <f>Q226*H226</f>
        <v>1.0800000000000001E-2</v>
      </c>
      <c r="S226" s="251">
        <v>0</v>
      </c>
      <c r="T226" s="252">
        <f>S226*H226</f>
        <v>0</v>
      </c>
      <c r="AR226" s="97" t="s">
        <v>213</v>
      </c>
      <c r="AT226" s="97" t="s">
        <v>277</v>
      </c>
      <c r="AU226" s="97" t="s">
        <v>81</v>
      </c>
      <c r="AY226" s="97" t="s">
        <v>160</v>
      </c>
      <c r="BE226" s="253">
        <f>IF(N226="základní",J226,0)</f>
        <v>0</v>
      </c>
      <c r="BF226" s="253">
        <f>IF(N226="snížená",J226,0)</f>
        <v>0</v>
      </c>
      <c r="BG226" s="253">
        <f>IF(N226="zákl. přenesená",J226,0)</f>
        <v>0</v>
      </c>
      <c r="BH226" s="253">
        <f>IF(N226="sníž. přenesená",J226,0)</f>
        <v>0</v>
      </c>
      <c r="BI226" s="253">
        <f>IF(N226="nulová",J226,0)</f>
        <v>0</v>
      </c>
      <c r="BJ226" s="97" t="s">
        <v>77</v>
      </c>
      <c r="BK226" s="253">
        <f>ROUND(I226*H226,2)</f>
        <v>0</v>
      </c>
      <c r="BL226" s="97" t="s">
        <v>167</v>
      </c>
      <c r="BM226" s="97" t="s">
        <v>1218</v>
      </c>
    </row>
    <row r="227" spans="2:65" s="118" customFormat="1" ht="25.5" customHeight="1">
      <c r="B227" s="113"/>
      <c r="C227" s="243" t="s">
        <v>386</v>
      </c>
      <c r="D227" s="243" t="s">
        <v>162</v>
      </c>
      <c r="E227" s="244" t="s">
        <v>949</v>
      </c>
      <c r="F227" s="245" t="s">
        <v>950</v>
      </c>
      <c r="G227" s="246" t="s">
        <v>187</v>
      </c>
      <c r="H227" s="247">
        <v>12</v>
      </c>
      <c r="I227" s="8"/>
      <c r="J227" s="248">
        <f>ROUND(I227*H227,2)</f>
        <v>0</v>
      </c>
      <c r="K227" s="245" t="s">
        <v>188</v>
      </c>
      <c r="L227" s="113"/>
      <c r="M227" s="249" t="s">
        <v>5</v>
      </c>
      <c r="N227" s="250" t="s">
        <v>44</v>
      </c>
      <c r="O227" s="114"/>
      <c r="P227" s="251">
        <f>O227*H227</f>
        <v>0</v>
      </c>
      <c r="Q227" s="251">
        <v>0</v>
      </c>
      <c r="R227" s="251">
        <f>Q227*H227</f>
        <v>0</v>
      </c>
      <c r="S227" s="251">
        <v>0</v>
      </c>
      <c r="T227" s="252">
        <f>S227*H227</f>
        <v>0</v>
      </c>
      <c r="AR227" s="97" t="s">
        <v>167</v>
      </c>
      <c r="AT227" s="97" t="s">
        <v>162</v>
      </c>
      <c r="AU227" s="97" t="s">
        <v>81</v>
      </c>
      <c r="AY227" s="97" t="s">
        <v>160</v>
      </c>
      <c r="BE227" s="253">
        <f>IF(N227="základní",J227,0)</f>
        <v>0</v>
      </c>
      <c r="BF227" s="253">
        <f>IF(N227="snížená",J227,0)</f>
        <v>0</v>
      </c>
      <c r="BG227" s="253">
        <f>IF(N227="zákl. přenesená",J227,0)</f>
        <v>0</v>
      </c>
      <c r="BH227" s="253">
        <f>IF(N227="sníž. přenesená",J227,0)</f>
        <v>0</v>
      </c>
      <c r="BI227" s="253">
        <f>IF(N227="nulová",J227,0)</f>
        <v>0</v>
      </c>
      <c r="BJ227" s="97" t="s">
        <v>77</v>
      </c>
      <c r="BK227" s="253">
        <f>ROUND(I227*H227,2)</f>
        <v>0</v>
      </c>
      <c r="BL227" s="97" t="s">
        <v>167</v>
      </c>
      <c r="BM227" s="97" t="s">
        <v>1219</v>
      </c>
    </row>
    <row r="228" spans="2:65" s="258" customFormat="1">
      <c r="B228" s="257"/>
      <c r="D228" s="254" t="s">
        <v>171</v>
      </c>
      <c r="E228" s="259" t="s">
        <v>5</v>
      </c>
      <c r="F228" s="260" t="s">
        <v>1214</v>
      </c>
      <c r="H228" s="259" t="s">
        <v>5</v>
      </c>
      <c r="I228" s="9"/>
      <c r="L228" s="257"/>
      <c r="M228" s="261"/>
      <c r="N228" s="262"/>
      <c r="O228" s="262"/>
      <c r="P228" s="262"/>
      <c r="Q228" s="262"/>
      <c r="R228" s="262"/>
      <c r="S228" s="262"/>
      <c r="T228" s="263"/>
      <c r="AT228" s="259" t="s">
        <v>171</v>
      </c>
      <c r="AU228" s="259" t="s">
        <v>81</v>
      </c>
      <c r="AV228" s="258" t="s">
        <v>77</v>
      </c>
      <c r="AW228" s="258" t="s">
        <v>36</v>
      </c>
      <c r="AX228" s="258" t="s">
        <v>73</v>
      </c>
      <c r="AY228" s="259" t="s">
        <v>160</v>
      </c>
    </row>
    <row r="229" spans="2:65" s="265" customFormat="1">
      <c r="B229" s="264"/>
      <c r="D229" s="254" t="s">
        <v>171</v>
      </c>
      <c r="E229" s="266" t="s">
        <v>5</v>
      </c>
      <c r="F229" s="267" t="s">
        <v>1220</v>
      </c>
      <c r="H229" s="268">
        <v>12</v>
      </c>
      <c r="I229" s="10"/>
      <c r="L229" s="264"/>
      <c r="M229" s="269"/>
      <c r="N229" s="270"/>
      <c r="O229" s="270"/>
      <c r="P229" s="270"/>
      <c r="Q229" s="270"/>
      <c r="R229" s="270"/>
      <c r="S229" s="270"/>
      <c r="T229" s="271"/>
      <c r="AT229" s="266" t="s">
        <v>171</v>
      </c>
      <c r="AU229" s="266" t="s">
        <v>81</v>
      </c>
      <c r="AV229" s="265" t="s">
        <v>81</v>
      </c>
      <c r="AW229" s="265" t="s">
        <v>36</v>
      </c>
      <c r="AX229" s="265" t="s">
        <v>77</v>
      </c>
      <c r="AY229" s="266" t="s">
        <v>160</v>
      </c>
    </row>
    <row r="230" spans="2:65" s="118" customFormat="1" ht="16.5" customHeight="1">
      <c r="B230" s="113"/>
      <c r="C230" s="280" t="s">
        <v>392</v>
      </c>
      <c r="D230" s="280" t="s">
        <v>277</v>
      </c>
      <c r="E230" s="281" t="s">
        <v>953</v>
      </c>
      <c r="F230" s="282" t="s">
        <v>954</v>
      </c>
      <c r="G230" s="283" t="s">
        <v>187</v>
      </c>
      <c r="H230" s="284">
        <v>12</v>
      </c>
      <c r="I230" s="12"/>
      <c r="J230" s="285">
        <f>ROUND(I230*H230,2)</f>
        <v>0</v>
      </c>
      <c r="K230" s="282" t="s">
        <v>5</v>
      </c>
      <c r="L230" s="286"/>
      <c r="M230" s="287" t="s">
        <v>5</v>
      </c>
      <c r="N230" s="288" t="s">
        <v>44</v>
      </c>
      <c r="O230" s="114"/>
      <c r="P230" s="251">
        <f>O230*H230</f>
        <v>0</v>
      </c>
      <c r="Q230" s="251">
        <v>2.7999999999999998E-4</v>
      </c>
      <c r="R230" s="251">
        <f>Q230*H230</f>
        <v>3.3599999999999997E-3</v>
      </c>
      <c r="S230" s="251">
        <v>0</v>
      </c>
      <c r="T230" s="252">
        <f>S230*H230</f>
        <v>0</v>
      </c>
      <c r="AR230" s="97" t="s">
        <v>213</v>
      </c>
      <c r="AT230" s="97" t="s">
        <v>277</v>
      </c>
      <c r="AU230" s="97" t="s">
        <v>81</v>
      </c>
      <c r="AY230" s="97" t="s">
        <v>160</v>
      </c>
      <c r="BE230" s="253">
        <f>IF(N230="základní",J230,0)</f>
        <v>0</v>
      </c>
      <c r="BF230" s="253">
        <f>IF(N230="snížená",J230,0)</f>
        <v>0</v>
      </c>
      <c r="BG230" s="253">
        <f>IF(N230="zákl. přenesená",J230,0)</f>
        <v>0</v>
      </c>
      <c r="BH230" s="253">
        <f>IF(N230="sníž. přenesená",J230,0)</f>
        <v>0</v>
      </c>
      <c r="BI230" s="253">
        <f>IF(N230="nulová",J230,0)</f>
        <v>0</v>
      </c>
      <c r="BJ230" s="97" t="s">
        <v>77</v>
      </c>
      <c r="BK230" s="253">
        <f>ROUND(I230*H230,2)</f>
        <v>0</v>
      </c>
      <c r="BL230" s="97" t="s">
        <v>167</v>
      </c>
      <c r="BM230" s="97" t="s">
        <v>1221</v>
      </c>
    </row>
    <row r="231" spans="2:65" s="258" customFormat="1">
      <c r="B231" s="257"/>
      <c r="D231" s="254" t="s">
        <v>171</v>
      </c>
      <c r="E231" s="259" t="s">
        <v>5</v>
      </c>
      <c r="F231" s="260" t="s">
        <v>864</v>
      </c>
      <c r="H231" s="259" t="s">
        <v>5</v>
      </c>
      <c r="I231" s="9"/>
      <c r="L231" s="257"/>
      <c r="M231" s="261"/>
      <c r="N231" s="262"/>
      <c r="O231" s="262"/>
      <c r="P231" s="262"/>
      <c r="Q231" s="262"/>
      <c r="R231" s="262"/>
      <c r="S231" s="262"/>
      <c r="T231" s="263"/>
      <c r="AT231" s="259" t="s">
        <v>171</v>
      </c>
      <c r="AU231" s="259" t="s">
        <v>81</v>
      </c>
      <c r="AV231" s="258" t="s">
        <v>77</v>
      </c>
      <c r="AW231" s="258" t="s">
        <v>36</v>
      </c>
      <c r="AX231" s="258" t="s">
        <v>73</v>
      </c>
      <c r="AY231" s="259" t="s">
        <v>160</v>
      </c>
    </row>
    <row r="232" spans="2:65" s="265" customFormat="1">
      <c r="B232" s="264"/>
      <c r="D232" s="254" t="s">
        <v>171</v>
      </c>
      <c r="E232" s="266" t="s">
        <v>5</v>
      </c>
      <c r="F232" s="267" t="s">
        <v>1220</v>
      </c>
      <c r="H232" s="268">
        <v>12</v>
      </c>
      <c r="I232" s="10"/>
      <c r="L232" s="264"/>
      <c r="M232" s="269"/>
      <c r="N232" s="270"/>
      <c r="O232" s="270"/>
      <c r="P232" s="270"/>
      <c r="Q232" s="270"/>
      <c r="R232" s="270"/>
      <c r="S232" s="270"/>
      <c r="T232" s="271"/>
      <c r="AT232" s="266" t="s">
        <v>171</v>
      </c>
      <c r="AU232" s="266" t="s">
        <v>81</v>
      </c>
      <c r="AV232" s="265" t="s">
        <v>81</v>
      </c>
      <c r="AW232" s="265" t="s">
        <v>36</v>
      </c>
      <c r="AX232" s="265" t="s">
        <v>77</v>
      </c>
      <c r="AY232" s="266" t="s">
        <v>160</v>
      </c>
    </row>
    <row r="233" spans="2:65" s="118" customFormat="1" ht="25.5" customHeight="1">
      <c r="B233" s="113"/>
      <c r="C233" s="243" t="s">
        <v>397</v>
      </c>
      <c r="D233" s="243" t="s">
        <v>162</v>
      </c>
      <c r="E233" s="244" t="s">
        <v>957</v>
      </c>
      <c r="F233" s="245" t="s">
        <v>958</v>
      </c>
      <c r="G233" s="246" t="s">
        <v>187</v>
      </c>
      <c r="H233" s="247">
        <v>6</v>
      </c>
      <c r="I233" s="8"/>
      <c r="J233" s="248">
        <f>ROUND(I233*H233,2)</f>
        <v>0</v>
      </c>
      <c r="K233" s="245" t="s">
        <v>188</v>
      </c>
      <c r="L233" s="113"/>
      <c r="M233" s="249" t="s">
        <v>5</v>
      </c>
      <c r="N233" s="250" t="s">
        <v>44</v>
      </c>
      <c r="O233" s="114"/>
      <c r="P233" s="251">
        <f>O233*H233</f>
        <v>0</v>
      </c>
      <c r="Q233" s="251">
        <v>0</v>
      </c>
      <c r="R233" s="251">
        <f>Q233*H233</f>
        <v>0</v>
      </c>
      <c r="S233" s="251">
        <v>0</v>
      </c>
      <c r="T233" s="252">
        <f>S233*H233</f>
        <v>0</v>
      </c>
      <c r="AR233" s="97" t="s">
        <v>167</v>
      </c>
      <c r="AT233" s="97" t="s">
        <v>162</v>
      </c>
      <c r="AU233" s="97" t="s">
        <v>81</v>
      </c>
      <c r="AY233" s="97" t="s">
        <v>160</v>
      </c>
      <c r="BE233" s="253">
        <f>IF(N233="základní",J233,0)</f>
        <v>0</v>
      </c>
      <c r="BF233" s="253">
        <f>IF(N233="snížená",J233,0)</f>
        <v>0</v>
      </c>
      <c r="BG233" s="253">
        <f>IF(N233="zákl. přenesená",J233,0)</f>
        <v>0</v>
      </c>
      <c r="BH233" s="253">
        <f>IF(N233="sníž. přenesená",J233,0)</f>
        <v>0</v>
      </c>
      <c r="BI233" s="253">
        <f>IF(N233="nulová",J233,0)</f>
        <v>0</v>
      </c>
      <c r="BJ233" s="97" t="s">
        <v>77</v>
      </c>
      <c r="BK233" s="253">
        <f>ROUND(I233*H233,2)</f>
        <v>0</v>
      </c>
      <c r="BL233" s="97" t="s">
        <v>167</v>
      </c>
      <c r="BM233" s="97" t="s">
        <v>1222</v>
      </c>
    </row>
    <row r="234" spans="2:65" s="258" customFormat="1">
      <c r="B234" s="257"/>
      <c r="D234" s="254" t="s">
        <v>171</v>
      </c>
      <c r="E234" s="259" t="s">
        <v>5</v>
      </c>
      <c r="F234" s="260" t="s">
        <v>960</v>
      </c>
      <c r="H234" s="259" t="s">
        <v>5</v>
      </c>
      <c r="I234" s="9"/>
      <c r="L234" s="257"/>
      <c r="M234" s="261"/>
      <c r="N234" s="262"/>
      <c r="O234" s="262"/>
      <c r="P234" s="262"/>
      <c r="Q234" s="262"/>
      <c r="R234" s="262"/>
      <c r="S234" s="262"/>
      <c r="T234" s="263"/>
      <c r="AT234" s="259" t="s">
        <v>171</v>
      </c>
      <c r="AU234" s="259" t="s">
        <v>81</v>
      </c>
      <c r="AV234" s="258" t="s">
        <v>77</v>
      </c>
      <c r="AW234" s="258" t="s">
        <v>36</v>
      </c>
      <c r="AX234" s="258" t="s">
        <v>73</v>
      </c>
      <c r="AY234" s="259" t="s">
        <v>160</v>
      </c>
    </row>
    <row r="235" spans="2:65" s="265" customFormat="1">
      <c r="B235" s="264"/>
      <c r="D235" s="254" t="s">
        <v>171</v>
      </c>
      <c r="E235" s="266" t="s">
        <v>5</v>
      </c>
      <c r="F235" s="267" t="s">
        <v>1223</v>
      </c>
      <c r="H235" s="268">
        <v>6</v>
      </c>
      <c r="I235" s="10"/>
      <c r="L235" s="264"/>
      <c r="M235" s="269"/>
      <c r="N235" s="270"/>
      <c r="O235" s="270"/>
      <c r="P235" s="270"/>
      <c r="Q235" s="270"/>
      <c r="R235" s="270"/>
      <c r="S235" s="270"/>
      <c r="T235" s="271"/>
      <c r="AT235" s="266" t="s">
        <v>171</v>
      </c>
      <c r="AU235" s="266" t="s">
        <v>81</v>
      </c>
      <c r="AV235" s="265" t="s">
        <v>81</v>
      </c>
      <c r="AW235" s="265" t="s">
        <v>36</v>
      </c>
      <c r="AX235" s="265" t="s">
        <v>77</v>
      </c>
      <c r="AY235" s="266" t="s">
        <v>160</v>
      </c>
    </row>
    <row r="236" spans="2:65" s="118" customFormat="1" ht="16.5" customHeight="1">
      <c r="B236" s="113"/>
      <c r="C236" s="280" t="s">
        <v>401</v>
      </c>
      <c r="D236" s="280" t="s">
        <v>277</v>
      </c>
      <c r="E236" s="281" t="s">
        <v>962</v>
      </c>
      <c r="F236" s="282" t="s">
        <v>963</v>
      </c>
      <c r="G236" s="283" t="s">
        <v>187</v>
      </c>
      <c r="H236" s="284">
        <v>6</v>
      </c>
      <c r="I236" s="12"/>
      <c r="J236" s="285">
        <f>ROUND(I236*H236,2)</f>
        <v>0</v>
      </c>
      <c r="K236" s="282" t="s">
        <v>188</v>
      </c>
      <c r="L236" s="286"/>
      <c r="M236" s="287" t="s">
        <v>5</v>
      </c>
      <c r="N236" s="288" t="s">
        <v>44</v>
      </c>
      <c r="O236" s="114"/>
      <c r="P236" s="251">
        <f>O236*H236</f>
        <v>0</v>
      </c>
      <c r="Q236" s="251">
        <v>1.5E-3</v>
      </c>
      <c r="R236" s="251">
        <f>Q236*H236</f>
        <v>9.0000000000000011E-3</v>
      </c>
      <c r="S236" s="251">
        <v>0</v>
      </c>
      <c r="T236" s="252">
        <f>S236*H236</f>
        <v>0</v>
      </c>
      <c r="AR236" s="97" t="s">
        <v>213</v>
      </c>
      <c r="AT236" s="97" t="s">
        <v>277</v>
      </c>
      <c r="AU236" s="97" t="s">
        <v>81</v>
      </c>
      <c r="AY236" s="97" t="s">
        <v>160</v>
      </c>
      <c r="BE236" s="253">
        <f>IF(N236="základní",J236,0)</f>
        <v>0</v>
      </c>
      <c r="BF236" s="253">
        <f>IF(N236="snížená",J236,0)</f>
        <v>0</v>
      </c>
      <c r="BG236" s="253">
        <f>IF(N236="zákl. přenesená",J236,0)</f>
        <v>0</v>
      </c>
      <c r="BH236" s="253">
        <f>IF(N236="sníž. přenesená",J236,0)</f>
        <v>0</v>
      </c>
      <c r="BI236" s="253">
        <f>IF(N236="nulová",J236,0)</f>
        <v>0</v>
      </c>
      <c r="BJ236" s="97" t="s">
        <v>77</v>
      </c>
      <c r="BK236" s="253">
        <f>ROUND(I236*H236,2)</f>
        <v>0</v>
      </c>
      <c r="BL236" s="97" t="s">
        <v>167</v>
      </c>
      <c r="BM236" s="97" t="s">
        <v>1224</v>
      </c>
    </row>
    <row r="237" spans="2:65" s="118" customFormat="1" ht="16.5" customHeight="1">
      <c r="B237" s="113"/>
      <c r="C237" s="243" t="s">
        <v>405</v>
      </c>
      <c r="D237" s="243" t="s">
        <v>162</v>
      </c>
      <c r="E237" s="244" t="s">
        <v>1225</v>
      </c>
      <c r="F237" s="245" t="s">
        <v>1226</v>
      </c>
      <c r="G237" s="246" t="s">
        <v>979</v>
      </c>
      <c r="H237" s="247">
        <v>7</v>
      </c>
      <c r="I237" s="8"/>
      <c r="J237" s="248">
        <f>ROUND(I237*H237,2)</f>
        <v>0</v>
      </c>
      <c r="K237" s="245" t="s">
        <v>188</v>
      </c>
      <c r="L237" s="113"/>
      <c r="M237" s="249" t="s">
        <v>5</v>
      </c>
      <c r="N237" s="250" t="s">
        <v>44</v>
      </c>
      <c r="O237" s="114"/>
      <c r="P237" s="251">
        <f>O237*H237</f>
        <v>0</v>
      </c>
      <c r="Q237" s="251">
        <v>0</v>
      </c>
      <c r="R237" s="251">
        <f>Q237*H237</f>
        <v>0</v>
      </c>
      <c r="S237" s="251">
        <v>0</v>
      </c>
      <c r="T237" s="252">
        <f>S237*H237</f>
        <v>0</v>
      </c>
      <c r="AR237" s="97" t="s">
        <v>167</v>
      </c>
      <c r="AT237" s="97" t="s">
        <v>162</v>
      </c>
      <c r="AU237" s="97" t="s">
        <v>81</v>
      </c>
      <c r="AY237" s="97" t="s">
        <v>160</v>
      </c>
      <c r="BE237" s="253">
        <f>IF(N237="základní",J237,0)</f>
        <v>0</v>
      </c>
      <c r="BF237" s="253">
        <f>IF(N237="snížená",J237,0)</f>
        <v>0</v>
      </c>
      <c r="BG237" s="253">
        <f>IF(N237="zákl. přenesená",J237,0)</f>
        <v>0</v>
      </c>
      <c r="BH237" s="253">
        <f>IF(N237="sníž. přenesená",J237,0)</f>
        <v>0</v>
      </c>
      <c r="BI237" s="253">
        <f>IF(N237="nulová",J237,0)</f>
        <v>0</v>
      </c>
      <c r="BJ237" s="97" t="s">
        <v>77</v>
      </c>
      <c r="BK237" s="253">
        <f>ROUND(I237*H237,2)</f>
        <v>0</v>
      </c>
      <c r="BL237" s="97" t="s">
        <v>167</v>
      </c>
      <c r="BM237" s="97" t="s">
        <v>1227</v>
      </c>
    </row>
    <row r="238" spans="2:65" s="258" customFormat="1">
      <c r="B238" s="257"/>
      <c r="D238" s="254" t="s">
        <v>171</v>
      </c>
      <c r="E238" s="259" t="s">
        <v>5</v>
      </c>
      <c r="F238" s="260" t="s">
        <v>1228</v>
      </c>
      <c r="H238" s="259" t="s">
        <v>5</v>
      </c>
      <c r="I238" s="9"/>
      <c r="L238" s="257"/>
      <c r="M238" s="261"/>
      <c r="N238" s="262"/>
      <c r="O238" s="262"/>
      <c r="P238" s="262"/>
      <c r="Q238" s="262"/>
      <c r="R238" s="262"/>
      <c r="S238" s="262"/>
      <c r="T238" s="263"/>
      <c r="AT238" s="259" t="s">
        <v>171</v>
      </c>
      <c r="AU238" s="259" t="s">
        <v>81</v>
      </c>
      <c r="AV238" s="258" t="s">
        <v>77</v>
      </c>
      <c r="AW238" s="258" t="s">
        <v>36</v>
      </c>
      <c r="AX238" s="258" t="s">
        <v>73</v>
      </c>
      <c r="AY238" s="259" t="s">
        <v>160</v>
      </c>
    </row>
    <row r="239" spans="2:65" s="258" customFormat="1">
      <c r="B239" s="257"/>
      <c r="D239" s="254" t="s">
        <v>171</v>
      </c>
      <c r="E239" s="259" t="s">
        <v>5</v>
      </c>
      <c r="F239" s="260" t="s">
        <v>1229</v>
      </c>
      <c r="H239" s="259" t="s">
        <v>5</v>
      </c>
      <c r="I239" s="9"/>
      <c r="L239" s="257"/>
      <c r="M239" s="261"/>
      <c r="N239" s="262"/>
      <c r="O239" s="262"/>
      <c r="P239" s="262"/>
      <c r="Q239" s="262"/>
      <c r="R239" s="262"/>
      <c r="S239" s="262"/>
      <c r="T239" s="263"/>
      <c r="AT239" s="259" t="s">
        <v>171</v>
      </c>
      <c r="AU239" s="259" t="s">
        <v>81</v>
      </c>
      <c r="AV239" s="258" t="s">
        <v>77</v>
      </c>
      <c r="AW239" s="258" t="s">
        <v>36</v>
      </c>
      <c r="AX239" s="258" t="s">
        <v>73</v>
      </c>
      <c r="AY239" s="259" t="s">
        <v>160</v>
      </c>
    </row>
    <row r="240" spans="2:65" s="265" customFormat="1">
      <c r="B240" s="264"/>
      <c r="D240" s="254" t="s">
        <v>171</v>
      </c>
      <c r="E240" s="266" t="s">
        <v>5</v>
      </c>
      <c r="F240" s="267" t="s">
        <v>207</v>
      </c>
      <c r="H240" s="268">
        <v>7</v>
      </c>
      <c r="I240" s="10"/>
      <c r="L240" s="264"/>
      <c r="M240" s="269"/>
      <c r="N240" s="270"/>
      <c r="O240" s="270"/>
      <c r="P240" s="270"/>
      <c r="Q240" s="270"/>
      <c r="R240" s="270"/>
      <c r="S240" s="270"/>
      <c r="T240" s="271"/>
      <c r="AT240" s="266" t="s">
        <v>171</v>
      </c>
      <c r="AU240" s="266" t="s">
        <v>81</v>
      </c>
      <c r="AV240" s="265" t="s">
        <v>81</v>
      </c>
      <c r="AW240" s="265" t="s">
        <v>36</v>
      </c>
      <c r="AX240" s="265" t="s">
        <v>77</v>
      </c>
      <c r="AY240" s="266" t="s">
        <v>160</v>
      </c>
    </row>
    <row r="241" spans="2:65" s="118" customFormat="1" ht="16.5" customHeight="1">
      <c r="B241" s="113"/>
      <c r="C241" s="243" t="s">
        <v>409</v>
      </c>
      <c r="D241" s="243" t="s">
        <v>162</v>
      </c>
      <c r="E241" s="244" t="s">
        <v>965</v>
      </c>
      <c r="F241" s="245" t="s">
        <v>966</v>
      </c>
      <c r="G241" s="246" t="s">
        <v>353</v>
      </c>
      <c r="H241" s="247">
        <v>6</v>
      </c>
      <c r="I241" s="8"/>
      <c r="J241" s="248">
        <f>ROUND(I241*H241,2)</f>
        <v>0</v>
      </c>
      <c r="K241" s="245" t="s">
        <v>188</v>
      </c>
      <c r="L241" s="113"/>
      <c r="M241" s="249" t="s">
        <v>5</v>
      </c>
      <c r="N241" s="250" t="s">
        <v>44</v>
      </c>
      <c r="O241" s="114"/>
      <c r="P241" s="251">
        <f>O241*H241</f>
        <v>0</v>
      </c>
      <c r="Q241" s="251">
        <v>2.0000000000000002E-5</v>
      </c>
      <c r="R241" s="251">
        <f>Q241*H241</f>
        <v>1.2000000000000002E-4</v>
      </c>
      <c r="S241" s="251">
        <v>0</v>
      </c>
      <c r="T241" s="252">
        <f>S241*H241</f>
        <v>0</v>
      </c>
      <c r="AR241" s="97" t="s">
        <v>167</v>
      </c>
      <c r="AT241" s="97" t="s">
        <v>162</v>
      </c>
      <c r="AU241" s="97" t="s">
        <v>81</v>
      </c>
      <c r="AY241" s="97" t="s">
        <v>160</v>
      </c>
      <c r="BE241" s="253">
        <f>IF(N241="základní",J241,0)</f>
        <v>0</v>
      </c>
      <c r="BF241" s="253">
        <f>IF(N241="snížená",J241,0)</f>
        <v>0</v>
      </c>
      <c r="BG241" s="253">
        <f>IF(N241="zákl. přenesená",J241,0)</f>
        <v>0</v>
      </c>
      <c r="BH241" s="253">
        <f>IF(N241="sníž. přenesená",J241,0)</f>
        <v>0</v>
      </c>
      <c r="BI241" s="253">
        <f>IF(N241="nulová",J241,0)</f>
        <v>0</v>
      </c>
      <c r="BJ241" s="97" t="s">
        <v>77</v>
      </c>
      <c r="BK241" s="253">
        <f>ROUND(I241*H241,2)</f>
        <v>0</v>
      </c>
      <c r="BL241" s="97" t="s">
        <v>167</v>
      </c>
      <c r="BM241" s="97" t="s">
        <v>1230</v>
      </c>
    </row>
    <row r="242" spans="2:65" s="258" customFormat="1">
      <c r="B242" s="257"/>
      <c r="D242" s="254" t="s">
        <v>171</v>
      </c>
      <c r="E242" s="259" t="s">
        <v>5</v>
      </c>
      <c r="F242" s="260" t="s">
        <v>1214</v>
      </c>
      <c r="H242" s="259" t="s">
        <v>5</v>
      </c>
      <c r="I242" s="9"/>
      <c r="L242" s="257"/>
      <c r="M242" s="261"/>
      <c r="N242" s="262"/>
      <c r="O242" s="262"/>
      <c r="P242" s="262"/>
      <c r="Q242" s="262"/>
      <c r="R242" s="262"/>
      <c r="S242" s="262"/>
      <c r="T242" s="263"/>
      <c r="AT242" s="259" t="s">
        <v>171</v>
      </c>
      <c r="AU242" s="259" t="s">
        <v>81</v>
      </c>
      <c r="AV242" s="258" t="s">
        <v>77</v>
      </c>
      <c r="AW242" s="258" t="s">
        <v>36</v>
      </c>
      <c r="AX242" s="258" t="s">
        <v>73</v>
      </c>
      <c r="AY242" s="259" t="s">
        <v>160</v>
      </c>
    </row>
    <row r="243" spans="2:65" s="265" customFormat="1">
      <c r="B243" s="264"/>
      <c r="D243" s="254" t="s">
        <v>171</v>
      </c>
      <c r="E243" s="266" t="s">
        <v>5</v>
      </c>
      <c r="F243" s="267" t="s">
        <v>202</v>
      </c>
      <c r="H243" s="268">
        <v>6</v>
      </c>
      <c r="I243" s="10"/>
      <c r="L243" s="264"/>
      <c r="M243" s="269"/>
      <c r="N243" s="270"/>
      <c r="O243" s="270"/>
      <c r="P243" s="270"/>
      <c r="Q243" s="270"/>
      <c r="R243" s="270"/>
      <c r="S243" s="270"/>
      <c r="T243" s="271"/>
      <c r="AT243" s="266" t="s">
        <v>171</v>
      </c>
      <c r="AU243" s="266" t="s">
        <v>81</v>
      </c>
      <c r="AV243" s="265" t="s">
        <v>81</v>
      </c>
      <c r="AW243" s="265" t="s">
        <v>36</v>
      </c>
      <c r="AX243" s="265" t="s">
        <v>77</v>
      </c>
      <c r="AY243" s="266" t="s">
        <v>160</v>
      </c>
    </row>
    <row r="244" spans="2:65" s="118" customFormat="1" ht="16.5" customHeight="1">
      <c r="B244" s="113"/>
      <c r="C244" s="280" t="s">
        <v>415</v>
      </c>
      <c r="D244" s="280" t="s">
        <v>277</v>
      </c>
      <c r="E244" s="281" t="s">
        <v>968</v>
      </c>
      <c r="F244" s="304" t="s">
        <v>969</v>
      </c>
      <c r="G244" s="283" t="s">
        <v>353</v>
      </c>
      <c r="H244" s="284">
        <v>6</v>
      </c>
      <c r="I244" s="12"/>
      <c r="J244" s="285">
        <f>ROUND(I244*H244,2)</f>
        <v>0</v>
      </c>
      <c r="K244" s="282" t="s">
        <v>5</v>
      </c>
      <c r="L244" s="286"/>
      <c r="M244" s="287" t="s">
        <v>5</v>
      </c>
      <c r="N244" s="288" t="s">
        <v>44</v>
      </c>
      <c r="O244" s="114"/>
      <c r="P244" s="251">
        <f>O244*H244</f>
        <v>0</v>
      </c>
      <c r="Q244" s="251">
        <v>3.64E-3</v>
      </c>
      <c r="R244" s="251">
        <f>Q244*H244</f>
        <v>2.1839999999999998E-2</v>
      </c>
      <c r="S244" s="251">
        <v>0</v>
      </c>
      <c r="T244" s="252">
        <f>S244*H244</f>
        <v>0</v>
      </c>
      <c r="AR244" s="97" t="s">
        <v>213</v>
      </c>
      <c r="AT244" s="97" t="s">
        <v>277</v>
      </c>
      <c r="AU244" s="97" t="s">
        <v>81</v>
      </c>
      <c r="AY244" s="97" t="s">
        <v>160</v>
      </c>
      <c r="BE244" s="253">
        <f>IF(N244="základní",J244,0)</f>
        <v>0</v>
      </c>
      <c r="BF244" s="253">
        <f>IF(N244="snížená",J244,0)</f>
        <v>0</v>
      </c>
      <c r="BG244" s="253">
        <f>IF(N244="zákl. přenesená",J244,0)</f>
        <v>0</v>
      </c>
      <c r="BH244" s="253">
        <f>IF(N244="sníž. přenesená",J244,0)</f>
        <v>0</v>
      </c>
      <c r="BI244" s="253">
        <f>IF(N244="nulová",J244,0)</f>
        <v>0</v>
      </c>
      <c r="BJ244" s="97" t="s">
        <v>77</v>
      </c>
      <c r="BK244" s="253">
        <f>ROUND(I244*H244,2)</f>
        <v>0</v>
      </c>
      <c r="BL244" s="97" t="s">
        <v>167</v>
      </c>
      <c r="BM244" s="97" t="s">
        <v>1231</v>
      </c>
    </row>
    <row r="245" spans="2:65" s="118" customFormat="1" ht="16.5" customHeight="1">
      <c r="B245" s="113"/>
      <c r="C245" s="280" t="s">
        <v>420</v>
      </c>
      <c r="D245" s="280" t="s">
        <v>277</v>
      </c>
      <c r="E245" s="281" t="s">
        <v>971</v>
      </c>
      <c r="F245" s="304" t="s">
        <v>972</v>
      </c>
      <c r="G245" s="283" t="s">
        <v>876</v>
      </c>
      <c r="H245" s="284">
        <v>6</v>
      </c>
      <c r="I245" s="12"/>
      <c r="J245" s="285">
        <f>ROUND(I245*H245,2)</f>
        <v>0</v>
      </c>
      <c r="K245" s="282" t="s">
        <v>5</v>
      </c>
      <c r="L245" s="286"/>
      <c r="M245" s="287" t="s">
        <v>5</v>
      </c>
      <c r="N245" s="288" t="s">
        <v>44</v>
      </c>
      <c r="O245" s="114"/>
      <c r="P245" s="251">
        <f>O245*H245</f>
        <v>0</v>
      </c>
      <c r="Q245" s="251">
        <v>3.3E-3</v>
      </c>
      <c r="R245" s="251">
        <f>Q245*H245</f>
        <v>1.9799999999999998E-2</v>
      </c>
      <c r="S245" s="251">
        <v>0</v>
      </c>
      <c r="T245" s="252">
        <f>S245*H245</f>
        <v>0</v>
      </c>
      <c r="AR245" s="97" t="s">
        <v>213</v>
      </c>
      <c r="AT245" s="97" t="s">
        <v>277</v>
      </c>
      <c r="AU245" s="97" t="s">
        <v>81</v>
      </c>
      <c r="AY245" s="97" t="s">
        <v>160</v>
      </c>
      <c r="BE245" s="253">
        <f>IF(N245="základní",J245,0)</f>
        <v>0</v>
      </c>
      <c r="BF245" s="253">
        <f>IF(N245="snížená",J245,0)</f>
        <v>0</v>
      </c>
      <c r="BG245" s="253">
        <f>IF(N245="zákl. přenesená",J245,0)</f>
        <v>0</v>
      </c>
      <c r="BH245" s="253">
        <f>IF(N245="sníž. přenesená",J245,0)</f>
        <v>0</v>
      </c>
      <c r="BI245" s="253">
        <f>IF(N245="nulová",J245,0)</f>
        <v>0</v>
      </c>
      <c r="BJ245" s="97" t="s">
        <v>77</v>
      </c>
      <c r="BK245" s="253">
        <f>ROUND(I245*H245,2)</f>
        <v>0</v>
      </c>
      <c r="BL245" s="97" t="s">
        <v>167</v>
      </c>
      <c r="BM245" s="97" t="s">
        <v>1232</v>
      </c>
    </row>
    <row r="246" spans="2:65" s="118" customFormat="1" ht="16.5" customHeight="1">
      <c r="B246" s="113"/>
      <c r="C246" s="243" t="s">
        <v>425</v>
      </c>
      <c r="D246" s="243" t="s">
        <v>162</v>
      </c>
      <c r="E246" s="244" t="s">
        <v>974</v>
      </c>
      <c r="F246" s="245" t="s">
        <v>975</v>
      </c>
      <c r="G246" s="246" t="s">
        <v>353</v>
      </c>
      <c r="H246" s="247">
        <v>6</v>
      </c>
      <c r="I246" s="8"/>
      <c r="J246" s="248">
        <f>ROUND(I246*H246,2)</f>
        <v>0</v>
      </c>
      <c r="K246" s="245" t="s">
        <v>5</v>
      </c>
      <c r="L246" s="113"/>
      <c r="M246" s="249" t="s">
        <v>5</v>
      </c>
      <c r="N246" s="250" t="s">
        <v>44</v>
      </c>
      <c r="O246" s="114"/>
      <c r="P246" s="251">
        <f>O246*H246</f>
        <v>0</v>
      </c>
      <c r="Q246" s="251">
        <v>2.0000000000000002E-5</v>
      </c>
      <c r="R246" s="251">
        <f>Q246*H246</f>
        <v>1.2000000000000002E-4</v>
      </c>
      <c r="S246" s="251">
        <v>0</v>
      </c>
      <c r="T246" s="252">
        <f>S246*H246</f>
        <v>0</v>
      </c>
      <c r="AR246" s="97" t="s">
        <v>167</v>
      </c>
      <c r="AT246" s="97" t="s">
        <v>162</v>
      </c>
      <c r="AU246" s="97" t="s">
        <v>81</v>
      </c>
      <c r="AY246" s="97" t="s">
        <v>160</v>
      </c>
      <c r="BE246" s="253">
        <f>IF(N246="základní",J246,0)</f>
        <v>0</v>
      </c>
      <c r="BF246" s="253">
        <f>IF(N246="snížená",J246,0)</f>
        <v>0</v>
      </c>
      <c r="BG246" s="253">
        <f>IF(N246="zákl. přenesená",J246,0)</f>
        <v>0</v>
      </c>
      <c r="BH246" s="253">
        <f>IF(N246="sníž. přenesená",J246,0)</f>
        <v>0</v>
      </c>
      <c r="BI246" s="253">
        <f>IF(N246="nulová",J246,0)</f>
        <v>0</v>
      </c>
      <c r="BJ246" s="97" t="s">
        <v>77</v>
      </c>
      <c r="BK246" s="253">
        <f>ROUND(I246*H246,2)</f>
        <v>0</v>
      </c>
      <c r="BL246" s="97" t="s">
        <v>167</v>
      </c>
      <c r="BM246" s="97" t="s">
        <v>1233</v>
      </c>
    </row>
    <row r="247" spans="2:65" s="118" customFormat="1" ht="16.5" customHeight="1">
      <c r="B247" s="113"/>
      <c r="C247" s="280" t="s">
        <v>429</v>
      </c>
      <c r="D247" s="280" t="s">
        <v>277</v>
      </c>
      <c r="E247" s="281" t="s">
        <v>977</v>
      </c>
      <c r="F247" s="282" t="s">
        <v>978</v>
      </c>
      <c r="G247" s="283" t="s">
        <v>979</v>
      </c>
      <c r="H247" s="284">
        <v>6</v>
      </c>
      <c r="I247" s="12"/>
      <c r="J247" s="285">
        <f>ROUND(I247*H247,2)</f>
        <v>0</v>
      </c>
      <c r="K247" s="282" t="s">
        <v>5</v>
      </c>
      <c r="L247" s="286"/>
      <c r="M247" s="287" t="s">
        <v>5</v>
      </c>
      <c r="N247" s="288" t="s">
        <v>44</v>
      </c>
      <c r="O247" s="114"/>
      <c r="P247" s="251">
        <f>O247*H247</f>
        <v>0</v>
      </c>
      <c r="Q247" s="251">
        <v>4.2999999999999999E-4</v>
      </c>
      <c r="R247" s="251">
        <f>Q247*H247</f>
        <v>2.5799999999999998E-3</v>
      </c>
      <c r="S247" s="251">
        <v>0</v>
      </c>
      <c r="T247" s="252">
        <f>S247*H247</f>
        <v>0</v>
      </c>
      <c r="AR247" s="97" t="s">
        <v>213</v>
      </c>
      <c r="AT247" s="97" t="s">
        <v>277</v>
      </c>
      <c r="AU247" s="97" t="s">
        <v>81</v>
      </c>
      <c r="AY247" s="97" t="s">
        <v>160</v>
      </c>
      <c r="BE247" s="253">
        <f>IF(N247="základní",J247,0)</f>
        <v>0</v>
      </c>
      <c r="BF247" s="253">
        <f>IF(N247="snížená",J247,0)</f>
        <v>0</v>
      </c>
      <c r="BG247" s="253">
        <f>IF(N247="zákl. přenesená",J247,0)</f>
        <v>0</v>
      </c>
      <c r="BH247" s="253">
        <f>IF(N247="sníž. přenesená",J247,0)</f>
        <v>0</v>
      </c>
      <c r="BI247" s="253">
        <f>IF(N247="nulová",J247,0)</f>
        <v>0</v>
      </c>
      <c r="BJ247" s="97" t="s">
        <v>77</v>
      </c>
      <c r="BK247" s="253">
        <f>ROUND(I247*H247,2)</f>
        <v>0</v>
      </c>
      <c r="BL247" s="97" t="s">
        <v>167</v>
      </c>
      <c r="BM247" s="97" t="s">
        <v>1234</v>
      </c>
    </row>
    <row r="248" spans="2:65" s="118" customFormat="1" ht="25.5" customHeight="1">
      <c r="B248" s="113"/>
      <c r="C248" s="243" t="s">
        <v>433</v>
      </c>
      <c r="D248" s="243" t="s">
        <v>162</v>
      </c>
      <c r="E248" s="244" t="s">
        <v>981</v>
      </c>
      <c r="F248" s="245" t="s">
        <v>982</v>
      </c>
      <c r="G248" s="246" t="s">
        <v>353</v>
      </c>
      <c r="H248" s="247">
        <v>6</v>
      </c>
      <c r="I248" s="8"/>
      <c r="J248" s="248">
        <f>ROUND(I248*H248,2)</f>
        <v>0</v>
      </c>
      <c r="K248" s="245" t="s">
        <v>188</v>
      </c>
      <c r="L248" s="113"/>
      <c r="M248" s="249" t="s">
        <v>5</v>
      </c>
      <c r="N248" s="250" t="s">
        <v>44</v>
      </c>
      <c r="O248" s="114"/>
      <c r="P248" s="251">
        <f>O248*H248</f>
        <v>0</v>
      </c>
      <c r="Q248" s="251">
        <v>0</v>
      </c>
      <c r="R248" s="251">
        <f>Q248*H248</f>
        <v>0</v>
      </c>
      <c r="S248" s="251">
        <v>7.6800000000000002E-3</v>
      </c>
      <c r="T248" s="252">
        <f>S248*H248</f>
        <v>4.6080000000000003E-2</v>
      </c>
      <c r="AR248" s="97" t="s">
        <v>167</v>
      </c>
      <c r="AT248" s="97" t="s">
        <v>162</v>
      </c>
      <c r="AU248" s="97" t="s">
        <v>81</v>
      </c>
      <c r="AY248" s="97" t="s">
        <v>160</v>
      </c>
      <c r="BE248" s="253">
        <f>IF(N248="základní",J248,0)</f>
        <v>0</v>
      </c>
      <c r="BF248" s="253">
        <f>IF(N248="snížená",J248,0)</f>
        <v>0</v>
      </c>
      <c r="BG248" s="253">
        <f>IF(N248="zákl. přenesená",J248,0)</f>
        <v>0</v>
      </c>
      <c r="BH248" s="253">
        <f>IF(N248="sníž. přenesená",J248,0)</f>
        <v>0</v>
      </c>
      <c r="BI248" s="253">
        <f>IF(N248="nulová",J248,0)</f>
        <v>0</v>
      </c>
      <c r="BJ248" s="97" t="s">
        <v>77</v>
      </c>
      <c r="BK248" s="253">
        <f>ROUND(I248*H248,2)</f>
        <v>0</v>
      </c>
      <c r="BL248" s="97" t="s">
        <v>167</v>
      </c>
      <c r="BM248" s="97" t="s">
        <v>1235</v>
      </c>
    </row>
    <row r="249" spans="2:65" s="258" customFormat="1">
      <c r="B249" s="257"/>
      <c r="D249" s="254" t="s">
        <v>171</v>
      </c>
      <c r="E249" s="259" t="s">
        <v>5</v>
      </c>
      <c r="F249" s="260" t="s">
        <v>984</v>
      </c>
      <c r="H249" s="259" t="s">
        <v>5</v>
      </c>
      <c r="I249" s="9"/>
      <c r="L249" s="257"/>
      <c r="M249" s="261"/>
      <c r="N249" s="262"/>
      <c r="O249" s="262"/>
      <c r="P249" s="262"/>
      <c r="Q249" s="262"/>
      <c r="R249" s="262"/>
      <c r="S249" s="262"/>
      <c r="T249" s="263"/>
      <c r="AT249" s="259" t="s">
        <v>171</v>
      </c>
      <c r="AU249" s="259" t="s">
        <v>81</v>
      </c>
      <c r="AV249" s="258" t="s">
        <v>77</v>
      </c>
      <c r="AW249" s="258" t="s">
        <v>36</v>
      </c>
      <c r="AX249" s="258" t="s">
        <v>73</v>
      </c>
      <c r="AY249" s="259" t="s">
        <v>160</v>
      </c>
    </row>
    <row r="250" spans="2:65" s="265" customFormat="1">
      <c r="B250" s="264"/>
      <c r="D250" s="254" t="s">
        <v>171</v>
      </c>
      <c r="E250" s="266" t="s">
        <v>5</v>
      </c>
      <c r="F250" s="267" t="s">
        <v>202</v>
      </c>
      <c r="H250" s="268">
        <v>6</v>
      </c>
      <c r="I250" s="10"/>
      <c r="L250" s="264"/>
      <c r="M250" s="269"/>
      <c r="N250" s="270"/>
      <c r="O250" s="270"/>
      <c r="P250" s="270"/>
      <c r="Q250" s="270"/>
      <c r="R250" s="270"/>
      <c r="S250" s="270"/>
      <c r="T250" s="271"/>
      <c r="AT250" s="266" t="s">
        <v>171</v>
      </c>
      <c r="AU250" s="266" t="s">
        <v>81</v>
      </c>
      <c r="AV250" s="265" t="s">
        <v>81</v>
      </c>
      <c r="AW250" s="265" t="s">
        <v>36</v>
      </c>
      <c r="AX250" s="265" t="s">
        <v>77</v>
      </c>
      <c r="AY250" s="266" t="s">
        <v>160</v>
      </c>
    </row>
    <row r="251" spans="2:65" s="118" customFormat="1" ht="25.5" customHeight="1">
      <c r="B251" s="113"/>
      <c r="C251" s="243" t="s">
        <v>438</v>
      </c>
      <c r="D251" s="243" t="s">
        <v>162</v>
      </c>
      <c r="E251" s="244" t="s">
        <v>985</v>
      </c>
      <c r="F251" s="245" t="s">
        <v>986</v>
      </c>
      <c r="G251" s="246" t="s">
        <v>353</v>
      </c>
      <c r="H251" s="247">
        <v>6</v>
      </c>
      <c r="I251" s="8"/>
      <c r="J251" s="248">
        <f>ROUND(I251*H251,2)</f>
        <v>0</v>
      </c>
      <c r="K251" s="245" t="s">
        <v>188</v>
      </c>
      <c r="L251" s="113"/>
      <c r="M251" s="249" t="s">
        <v>5</v>
      </c>
      <c r="N251" s="250" t="s">
        <v>44</v>
      </c>
      <c r="O251" s="114"/>
      <c r="P251" s="251">
        <f>O251*H251</f>
        <v>0</v>
      </c>
      <c r="Q251" s="251">
        <v>0</v>
      </c>
      <c r="R251" s="251">
        <f>Q251*H251</f>
        <v>0</v>
      </c>
      <c r="S251" s="251">
        <v>0</v>
      </c>
      <c r="T251" s="252">
        <f>S251*H251</f>
        <v>0</v>
      </c>
      <c r="AR251" s="97" t="s">
        <v>167</v>
      </c>
      <c r="AT251" s="97" t="s">
        <v>162</v>
      </c>
      <c r="AU251" s="97" t="s">
        <v>81</v>
      </c>
      <c r="AY251" s="97" t="s">
        <v>160</v>
      </c>
      <c r="BE251" s="253">
        <f>IF(N251="základní",J251,0)</f>
        <v>0</v>
      </c>
      <c r="BF251" s="253">
        <f>IF(N251="snížená",J251,0)</f>
        <v>0</v>
      </c>
      <c r="BG251" s="253">
        <f>IF(N251="zákl. přenesená",J251,0)</f>
        <v>0</v>
      </c>
      <c r="BH251" s="253">
        <f>IF(N251="sníž. přenesená",J251,0)</f>
        <v>0</v>
      </c>
      <c r="BI251" s="253">
        <f>IF(N251="nulová",J251,0)</f>
        <v>0</v>
      </c>
      <c r="BJ251" s="97" t="s">
        <v>77</v>
      </c>
      <c r="BK251" s="253">
        <f>ROUND(I251*H251,2)</f>
        <v>0</v>
      </c>
      <c r="BL251" s="97" t="s">
        <v>167</v>
      </c>
      <c r="BM251" s="97" t="s">
        <v>1236</v>
      </c>
    </row>
    <row r="252" spans="2:65" s="258" customFormat="1">
      <c r="B252" s="257"/>
      <c r="D252" s="254" t="s">
        <v>171</v>
      </c>
      <c r="E252" s="259" t="s">
        <v>5</v>
      </c>
      <c r="F252" s="260" t="s">
        <v>1214</v>
      </c>
      <c r="H252" s="259" t="s">
        <v>5</v>
      </c>
      <c r="I252" s="9"/>
      <c r="L252" s="257"/>
      <c r="M252" s="261"/>
      <c r="N252" s="262"/>
      <c r="O252" s="262"/>
      <c r="P252" s="262"/>
      <c r="Q252" s="262"/>
      <c r="R252" s="262"/>
      <c r="S252" s="262"/>
      <c r="T252" s="263"/>
      <c r="AT252" s="259" t="s">
        <v>171</v>
      </c>
      <c r="AU252" s="259" t="s">
        <v>81</v>
      </c>
      <c r="AV252" s="258" t="s">
        <v>77</v>
      </c>
      <c r="AW252" s="258" t="s">
        <v>36</v>
      </c>
      <c r="AX252" s="258" t="s">
        <v>73</v>
      </c>
      <c r="AY252" s="259" t="s">
        <v>160</v>
      </c>
    </row>
    <row r="253" spans="2:65" s="265" customFormat="1">
      <c r="B253" s="264"/>
      <c r="D253" s="254" t="s">
        <v>171</v>
      </c>
      <c r="E253" s="266" t="s">
        <v>5</v>
      </c>
      <c r="F253" s="267" t="s">
        <v>202</v>
      </c>
      <c r="H253" s="268">
        <v>6</v>
      </c>
      <c r="I253" s="10"/>
      <c r="L253" s="264"/>
      <c r="M253" s="269"/>
      <c r="N253" s="270"/>
      <c r="O253" s="270"/>
      <c r="P253" s="270"/>
      <c r="Q253" s="270"/>
      <c r="R253" s="270"/>
      <c r="S253" s="270"/>
      <c r="T253" s="271"/>
      <c r="AT253" s="266" t="s">
        <v>171</v>
      </c>
      <c r="AU253" s="266" t="s">
        <v>81</v>
      </c>
      <c r="AV253" s="265" t="s">
        <v>81</v>
      </c>
      <c r="AW253" s="265" t="s">
        <v>36</v>
      </c>
      <c r="AX253" s="265" t="s">
        <v>77</v>
      </c>
      <c r="AY253" s="266" t="s">
        <v>160</v>
      </c>
    </row>
    <row r="254" spans="2:65" s="118" customFormat="1" ht="16.5" customHeight="1">
      <c r="B254" s="113"/>
      <c r="C254" s="280" t="s">
        <v>443</v>
      </c>
      <c r="D254" s="280" t="s">
        <v>277</v>
      </c>
      <c r="E254" s="281" t="s">
        <v>988</v>
      </c>
      <c r="F254" s="304" t="s">
        <v>989</v>
      </c>
      <c r="G254" s="283" t="s">
        <v>353</v>
      </c>
      <c r="H254" s="284">
        <v>6</v>
      </c>
      <c r="I254" s="12"/>
      <c r="J254" s="285">
        <f>ROUND(I254*H254,2)</f>
        <v>0</v>
      </c>
      <c r="K254" s="282" t="s">
        <v>188</v>
      </c>
      <c r="L254" s="286"/>
      <c r="M254" s="287" t="s">
        <v>5</v>
      </c>
      <c r="N254" s="288" t="s">
        <v>44</v>
      </c>
      <c r="O254" s="114"/>
      <c r="P254" s="251">
        <f>O254*H254</f>
        <v>0</v>
      </c>
      <c r="Q254" s="251">
        <v>1.9E-3</v>
      </c>
      <c r="R254" s="251">
        <f>Q254*H254</f>
        <v>1.14E-2</v>
      </c>
      <c r="S254" s="251">
        <v>0</v>
      </c>
      <c r="T254" s="252">
        <f>S254*H254</f>
        <v>0</v>
      </c>
      <c r="AR254" s="97" t="s">
        <v>213</v>
      </c>
      <c r="AT254" s="97" t="s">
        <v>277</v>
      </c>
      <c r="AU254" s="97" t="s">
        <v>81</v>
      </c>
      <c r="AY254" s="97" t="s">
        <v>160</v>
      </c>
      <c r="BE254" s="253">
        <f>IF(N254="základní",J254,0)</f>
        <v>0</v>
      </c>
      <c r="BF254" s="253">
        <f>IF(N254="snížená",J254,0)</f>
        <v>0</v>
      </c>
      <c r="BG254" s="253">
        <f>IF(N254="zákl. přenesená",J254,0)</f>
        <v>0</v>
      </c>
      <c r="BH254" s="253">
        <f>IF(N254="sníž. přenesená",J254,0)</f>
        <v>0</v>
      </c>
      <c r="BI254" s="253">
        <f>IF(N254="nulová",J254,0)</f>
        <v>0</v>
      </c>
      <c r="BJ254" s="97" t="s">
        <v>77</v>
      </c>
      <c r="BK254" s="253">
        <f>ROUND(I254*H254,2)</f>
        <v>0</v>
      </c>
      <c r="BL254" s="97" t="s">
        <v>167</v>
      </c>
      <c r="BM254" s="97" t="s">
        <v>1237</v>
      </c>
    </row>
    <row r="255" spans="2:65" s="118" customFormat="1" ht="16.5" customHeight="1">
      <c r="B255" s="113"/>
      <c r="C255" s="243" t="s">
        <v>448</v>
      </c>
      <c r="D255" s="243" t="s">
        <v>162</v>
      </c>
      <c r="E255" s="244" t="s">
        <v>878</v>
      </c>
      <c r="F255" s="245" t="s">
        <v>879</v>
      </c>
      <c r="G255" s="246" t="s">
        <v>187</v>
      </c>
      <c r="H255" s="247">
        <v>94.6</v>
      </c>
      <c r="I255" s="8"/>
      <c r="J255" s="248">
        <f>ROUND(I255*H255,2)</f>
        <v>0</v>
      </c>
      <c r="K255" s="245" t="s">
        <v>188</v>
      </c>
      <c r="L255" s="113"/>
      <c r="M255" s="249" t="s">
        <v>5</v>
      </c>
      <c r="N255" s="250" t="s">
        <v>44</v>
      </c>
      <c r="O255" s="114"/>
      <c r="P255" s="251">
        <f>O255*H255</f>
        <v>0</v>
      </c>
      <c r="Q255" s="251">
        <v>0</v>
      </c>
      <c r="R255" s="251">
        <f>Q255*H255</f>
        <v>0</v>
      </c>
      <c r="S255" s="251">
        <v>0</v>
      </c>
      <c r="T255" s="252">
        <f>S255*H255</f>
        <v>0</v>
      </c>
      <c r="AR255" s="97" t="s">
        <v>167</v>
      </c>
      <c r="AT255" s="97" t="s">
        <v>162</v>
      </c>
      <c r="AU255" s="97" t="s">
        <v>81</v>
      </c>
      <c r="AY255" s="97" t="s">
        <v>160</v>
      </c>
      <c r="BE255" s="253">
        <f>IF(N255="základní",J255,0)</f>
        <v>0</v>
      </c>
      <c r="BF255" s="253">
        <f>IF(N255="snížená",J255,0)</f>
        <v>0</v>
      </c>
      <c r="BG255" s="253">
        <f>IF(N255="zákl. přenesená",J255,0)</f>
        <v>0</v>
      </c>
      <c r="BH255" s="253">
        <f>IF(N255="sníž. přenesená",J255,0)</f>
        <v>0</v>
      </c>
      <c r="BI255" s="253">
        <f>IF(N255="nulová",J255,0)</f>
        <v>0</v>
      </c>
      <c r="BJ255" s="97" t="s">
        <v>77</v>
      </c>
      <c r="BK255" s="253">
        <f>ROUND(I255*H255,2)</f>
        <v>0</v>
      </c>
      <c r="BL255" s="97" t="s">
        <v>167</v>
      </c>
      <c r="BM255" s="97" t="s">
        <v>1238</v>
      </c>
    </row>
    <row r="256" spans="2:65" s="118" customFormat="1" ht="16.5" customHeight="1">
      <c r="B256" s="113"/>
      <c r="C256" s="243" t="s">
        <v>452</v>
      </c>
      <c r="D256" s="243" t="s">
        <v>162</v>
      </c>
      <c r="E256" s="244" t="s">
        <v>881</v>
      </c>
      <c r="F256" s="245" t="s">
        <v>882</v>
      </c>
      <c r="G256" s="246" t="s">
        <v>187</v>
      </c>
      <c r="H256" s="247">
        <v>94.6</v>
      </c>
      <c r="I256" s="8"/>
      <c r="J256" s="248">
        <f>ROUND(I256*H256,2)</f>
        <v>0</v>
      </c>
      <c r="K256" s="245" t="s">
        <v>188</v>
      </c>
      <c r="L256" s="113"/>
      <c r="M256" s="249" t="s">
        <v>5</v>
      </c>
      <c r="N256" s="250" t="s">
        <v>44</v>
      </c>
      <c r="O256" s="114"/>
      <c r="P256" s="251">
        <f>O256*H256</f>
        <v>0</v>
      </c>
      <c r="Q256" s="251">
        <v>0</v>
      </c>
      <c r="R256" s="251">
        <f>Q256*H256</f>
        <v>0</v>
      </c>
      <c r="S256" s="251">
        <v>0</v>
      </c>
      <c r="T256" s="252">
        <f>S256*H256</f>
        <v>0</v>
      </c>
      <c r="AR256" s="97" t="s">
        <v>167</v>
      </c>
      <c r="AT256" s="97" t="s">
        <v>162</v>
      </c>
      <c r="AU256" s="97" t="s">
        <v>81</v>
      </c>
      <c r="AY256" s="97" t="s">
        <v>160</v>
      </c>
      <c r="BE256" s="253">
        <f>IF(N256="základní",J256,0)</f>
        <v>0</v>
      </c>
      <c r="BF256" s="253">
        <f>IF(N256="snížená",J256,0)</f>
        <v>0</v>
      </c>
      <c r="BG256" s="253">
        <f>IF(N256="zákl. přenesená",J256,0)</f>
        <v>0</v>
      </c>
      <c r="BH256" s="253">
        <f>IF(N256="sníž. přenesená",J256,0)</f>
        <v>0</v>
      </c>
      <c r="BI256" s="253">
        <f>IF(N256="nulová",J256,0)</f>
        <v>0</v>
      </c>
      <c r="BJ256" s="97" t="s">
        <v>77</v>
      </c>
      <c r="BK256" s="253">
        <f>ROUND(I256*H256,2)</f>
        <v>0</v>
      </c>
      <c r="BL256" s="97" t="s">
        <v>167</v>
      </c>
      <c r="BM256" s="97" t="s">
        <v>1239</v>
      </c>
    </row>
    <row r="257" spans="2:65" s="118" customFormat="1" ht="25.5" customHeight="1">
      <c r="B257" s="113"/>
      <c r="C257" s="243" t="s">
        <v>457</v>
      </c>
      <c r="D257" s="243" t="s">
        <v>162</v>
      </c>
      <c r="E257" s="244" t="s">
        <v>884</v>
      </c>
      <c r="F257" s="245" t="s">
        <v>885</v>
      </c>
      <c r="G257" s="246" t="s">
        <v>353</v>
      </c>
      <c r="H257" s="247">
        <v>2</v>
      </c>
      <c r="I257" s="8"/>
      <c r="J257" s="248">
        <f>ROUND(I257*H257,2)</f>
        <v>0</v>
      </c>
      <c r="K257" s="245" t="s">
        <v>188</v>
      </c>
      <c r="L257" s="113"/>
      <c r="M257" s="249" t="s">
        <v>5</v>
      </c>
      <c r="N257" s="250" t="s">
        <v>44</v>
      </c>
      <c r="O257" s="114"/>
      <c r="P257" s="251">
        <f>O257*H257</f>
        <v>0</v>
      </c>
      <c r="Q257" s="251">
        <v>0.46009</v>
      </c>
      <c r="R257" s="251">
        <f>Q257*H257</f>
        <v>0.92018</v>
      </c>
      <c r="S257" s="251">
        <v>0</v>
      </c>
      <c r="T257" s="252">
        <f>S257*H257</f>
        <v>0</v>
      </c>
      <c r="AR257" s="97" t="s">
        <v>167</v>
      </c>
      <c r="AT257" s="97" t="s">
        <v>162</v>
      </c>
      <c r="AU257" s="97" t="s">
        <v>81</v>
      </c>
      <c r="AY257" s="97" t="s">
        <v>160</v>
      </c>
      <c r="BE257" s="253">
        <f>IF(N257="základní",J257,0)</f>
        <v>0</v>
      </c>
      <c r="BF257" s="253">
        <f>IF(N257="snížená",J257,0)</f>
        <v>0</v>
      </c>
      <c r="BG257" s="253">
        <f>IF(N257="zákl. přenesená",J257,0)</f>
        <v>0</v>
      </c>
      <c r="BH257" s="253">
        <f>IF(N257="sníž. přenesená",J257,0)</f>
        <v>0</v>
      </c>
      <c r="BI257" s="253">
        <f>IF(N257="nulová",J257,0)</f>
        <v>0</v>
      </c>
      <c r="BJ257" s="97" t="s">
        <v>77</v>
      </c>
      <c r="BK257" s="253">
        <f>ROUND(I257*H257,2)</f>
        <v>0</v>
      </c>
      <c r="BL257" s="97" t="s">
        <v>167</v>
      </c>
      <c r="BM257" s="97" t="s">
        <v>1240</v>
      </c>
    </row>
    <row r="258" spans="2:65" s="118" customFormat="1" ht="16.5" customHeight="1">
      <c r="B258" s="113"/>
      <c r="C258" s="243" t="s">
        <v>461</v>
      </c>
      <c r="D258" s="243" t="s">
        <v>162</v>
      </c>
      <c r="E258" s="244" t="s">
        <v>991</v>
      </c>
      <c r="F258" s="245" t="s">
        <v>992</v>
      </c>
      <c r="G258" s="246" t="s">
        <v>353</v>
      </c>
      <c r="H258" s="247">
        <v>6</v>
      </c>
      <c r="I258" s="8"/>
      <c r="J258" s="248">
        <f>ROUND(I258*H258,2)</f>
        <v>0</v>
      </c>
      <c r="K258" s="245" t="s">
        <v>188</v>
      </c>
      <c r="L258" s="113"/>
      <c r="M258" s="249" t="s">
        <v>5</v>
      </c>
      <c r="N258" s="250" t="s">
        <v>44</v>
      </c>
      <c r="O258" s="114"/>
      <c r="P258" s="251">
        <f>O258*H258</f>
        <v>0</v>
      </c>
      <c r="Q258" s="251">
        <v>0.12303</v>
      </c>
      <c r="R258" s="251">
        <f>Q258*H258</f>
        <v>0.73818000000000006</v>
      </c>
      <c r="S258" s="251">
        <v>0</v>
      </c>
      <c r="T258" s="252">
        <f>S258*H258</f>
        <v>0</v>
      </c>
      <c r="AR258" s="97" t="s">
        <v>167</v>
      </c>
      <c r="AT258" s="97" t="s">
        <v>162</v>
      </c>
      <c r="AU258" s="97" t="s">
        <v>81</v>
      </c>
      <c r="AY258" s="97" t="s">
        <v>160</v>
      </c>
      <c r="BE258" s="253">
        <f>IF(N258="základní",J258,0)</f>
        <v>0</v>
      </c>
      <c r="BF258" s="253">
        <f>IF(N258="snížená",J258,0)</f>
        <v>0</v>
      </c>
      <c r="BG258" s="253">
        <f>IF(N258="zákl. přenesená",J258,0)</f>
        <v>0</v>
      </c>
      <c r="BH258" s="253">
        <f>IF(N258="sníž. přenesená",J258,0)</f>
        <v>0</v>
      </c>
      <c r="BI258" s="253">
        <f>IF(N258="nulová",J258,0)</f>
        <v>0</v>
      </c>
      <c r="BJ258" s="97" t="s">
        <v>77</v>
      </c>
      <c r="BK258" s="253">
        <f>ROUND(I258*H258,2)</f>
        <v>0</v>
      </c>
      <c r="BL258" s="97" t="s">
        <v>167</v>
      </c>
      <c r="BM258" s="97" t="s">
        <v>1241</v>
      </c>
    </row>
    <row r="259" spans="2:65" s="258" customFormat="1">
      <c r="B259" s="257"/>
      <c r="D259" s="254" t="s">
        <v>171</v>
      </c>
      <c r="E259" s="259" t="s">
        <v>5</v>
      </c>
      <c r="F259" s="260" t="s">
        <v>1214</v>
      </c>
      <c r="H259" s="259" t="s">
        <v>5</v>
      </c>
      <c r="I259" s="9"/>
      <c r="L259" s="257"/>
      <c r="M259" s="261"/>
      <c r="N259" s="262"/>
      <c r="O259" s="262"/>
      <c r="P259" s="262"/>
      <c r="Q259" s="262"/>
      <c r="R259" s="262"/>
      <c r="S259" s="262"/>
      <c r="T259" s="263"/>
      <c r="AT259" s="259" t="s">
        <v>171</v>
      </c>
      <c r="AU259" s="259" t="s">
        <v>81</v>
      </c>
      <c r="AV259" s="258" t="s">
        <v>77</v>
      </c>
      <c r="AW259" s="258" t="s">
        <v>36</v>
      </c>
      <c r="AX259" s="258" t="s">
        <v>73</v>
      </c>
      <c r="AY259" s="259" t="s">
        <v>160</v>
      </c>
    </row>
    <row r="260" spans="2:65" s="265" customFormat="1">
      <c r="B260" s="264"/>
      <c r="D260" s="254" t="s">
        <v>171</v>
      </c>
      <c r="E260" s="266" t="s">
        <v>5</v>
      </c>
      <c r="F260" s="267" t="s">
        <v>202</v>
      </c>
      <c r="H260" s="268">
        <v>6</v>
      </c>
      <c r="I260" s="10"/>
      <c r="L260" s="264"/>
      <c r="M260" s="269"/>
      <c r="N260" s="270"/>
      <c r="O260" s="270"/>
      <c r="P260" s="270"/>
      <c r="Q260" s="270"/>
      <c r="R260" s="270"/>
      <c r="S260" s="270"/>
      <c r="T260" s="271"/>
      <c r="AT260" s="266" t="s">
        <v>171</v>
      </c>
      <c r="AU260" s="266" t="s">
        <v>81</v>
      </c>
      <c r="AV260" s="265" t="s">
        <v>81</v>
      </c>
      <c r="AW260" s="265" t="s">
        <v>36</v>
      </c>
      <c r="AX260" s="265" t="s">
        <v>77</v>
      </c>
      <c r="AY260" s="266" t="s">
        <v>160</v>
      </c>
    </row>
    <row r="261" spans="2:65" s="118" customFormat="1" ht="16.5" customHeight="1">
      <c r="B261" s="113"/>
      <c r="C261" s="280" t="s">
        <v>465</v>
      </c>
      <c r="D261" s="280" t="s">
        <v>277</v>
      </c>
      <c r="E261" s="281" t="s">
        <v>994</v>
      </c>
      <c r="F261" s="304" t="s">
        <v>995</v>
      </c>
      <c r="G261" s="283" t="s">
        <v>876</v>
      </c>
      <c r="H261" s="284">
        <v>6</v>
      </c>
      <c r="I261" s="12"/>
      <c r="J261" s="285">
        <f>ROUND(I261*H261,2)</f>
        <v>0</v>
      </c>
      <c r="K261" s="282" t="s">
        <v>5</v>
      </c>
      <c r="L261" s="286"/>
      <c r="M261" s="287" t="s">
        <v>5</v>
      </c>
      <c r="N261" s="288" t="s">
        <v>44</v>
      </c>
      <c r="O261" s="114"/>
      <c r="P261" s="251">
        <f>O261*H261</f>
        <v>0</v>
      </c>
      <c r="Q261" s="251">
        <v>7.1000000000000004E-3</v>
      </c>
      <c r="R261" s="251">
        <f>Q261*H261</f>
        <v>4.2599999999999999E-2</v>
      </c>
      <c r="S261" s="251">
        <v>0</v>
      </c>
      <c r="T261" s="252">
        <f>S261*H261</f>
        <v>0</v>
      </c>
      <c r="AR261" s="97" t="s">
        <v>213</v>
      </c>
      <c r="AT261" s="97" t="s">
        <v>277</v>
      </c>
      <c r="AU261" s="97" t="s">
        <v>81</v>
      </c>
      <c r="AY261" s="97" t="s">
        <v>160</v>
      </c>
      <c r="BE261" s="253">
        <f>IF(N261="základní",J261,0)</f>
        <v>0</v>
      </c>
      <c r="BF261" s="253">
        <f>IF(N261="snížená",J261,0)</f>
        <v>0</v>
      </c>
      <c r="BG261" s="253">
        <f>IF(N261="zákl. přenesená",J261,0)</f>
        <v>0</v>
      </c>
      <c r="BH261" s="253">
        <f>IF(N261="sníž. přenesená",J261,0)</f>
        <v>0</v>
      </c>
      <c r="BI261" s="253">
        <f>IF(N261="nulová",J261,0)</f>
        <v>0</v>
      </c>
      <c r="BJ261" s="97" t="s">
        <v>77</v>
      </c>
      <c r="BK261" s="253">
        <f>ROUND(I261*H261,2)</f>
        <v>0</v>
      </c>
      <c r="BL261" s="97" t="s">
        <v>167</v>
      </c>
      <c r="BM261" s="97" t="s">
        <v>1242</v>
      </c>
    </row>
    <row r="262" spans="2:65" s="118" customFormat="1" ht="16.5" customHeight="1">
      <c r="B262" s="113"/>
      <c r="C262" s="280" t="s">
        <v>469</v>
      </c>
      <c r="D262" s="280" t="s">
        <v>277</v>
      </c>
      <c r="E262" s="281" t="s">
        <v>997</v>
      </c>
      <c r="F262" s="304" t="s">
        <v>998</v>
      </c>
      <c r="G262" s="283" t="s">
        <v>876</v>
      </c>
      <c r="H262" s="284">
        <v>6</v>
      </c>
      <c r="I262" s="12"/>
      <c r="J262" s="285">
        <f>ROUND(I262*H262,2)</f>
        <v>0</v>
      </c>
      <c r="K262" s="282" t="s">
        <v>5</v>
      </c>
      <c r="L262" s="286"/>
      <c r="M262" s="287" t="s">
        <v>5</v>
      </c>
      <c r="N262" s="288" t="s">
        <v>44</v>
      </c>
      <c r="O262" s="114"/>
      <c r="P262" s="251">
        <f>O262*H262</f>
        <v>0</v>
      </c>
      <c r="Q262" s="251">
        <v>6.4999999999999997E-4</v>
      </c>
      <c r="R262" s="251">
        <f>Q262*H262</f>
        <v>3.8999999999999998E-3</v>
      </c>
      <c r="S262" s="251">
        <v>0</v>
      </c>
      <c r="T262" s="252">
        <f>S262*H262</f>
        <v>0</v>
      </c>
      <c r="AR262" s="97" t="s">
        <v>213</v>
      </c>
      <c r="AT262" s="97" t="s">
        <v>277</v>
      </c>
      <c r="AU262" s="97" t="s">
        <v>81</v>
      </c>
      <c r="AY262" s="97" t="s">
        <v>160</v>
      </c>
      <c r="BE262" s="253">
        <f>IF(N262="základní",J262,0)</f>
        <v>0</v>
      </c>
      <c r="BF262" s="253">
        <f>IF(N262="snížená",J262,0)</f>
        <v>0</v>
      </c>
      <c r="BG262" s="253">
        <f>IF(N262="zákl. přenesená",J262,0)</f>
        <v>0</v>
      </c>
      <c r="BH262" s="253">
        <f>IF(N262="sníž. přenesená",J262,0)</f>
        <v>0</v>
      </c>
      <c r="BI262" s="253">
        <f>IF(N262="nulová",J262,0)</f>
        <v>0</v>
      </c>
      <c r="BJ262" s="97" t="s">
        <v>77</v>
      </c>
      <c r="BK262" s="253">
        <f>ROUND(I262*H262,2)</f>
        <v>0</v>
      </c>
      <c r="BL262" s="97" t="s">
        <v>167</v>
      </c>
      <c r="BM262" s="97" t="s">
        <v>1243</v>
      </c>
    </row>
    <row r="263" spans="2:65" s="118" customFormat="1" ht="16.5" customHeight="1">
      <c r="B263" s="113"/>
      <c r="C263" s="243" t="s">
        <v>473</v>
      </c>
      <c r="D263" s="243" t="s">
        <v>162</v>
      </c>
      <c r="E263" s="244" t="s">
        <v>524</v>
      </c>
      <c r="F263" s="245" t="s">
        <v>525</v>
      </c>
      <c r="G263" s="246" t="s">
        <v>187</v>
      </c>
      <c r="H263" s="247">
        <v>94.6</v>
      </c>
      <c r="I263" s="8"/>
      <c r="J263" s="248">
        <f>ROUND(I263*H263,2)</f>
        <v>0</v>
      </c>
      <c r="K263" s="245" t="s">
        <v>188</v>
      </c>
      <c r="L263" s="113"/>
      <c r="M263" s="249" t="s">
        <v>5</v>
      </c>
      <c r="N263" s="250" t="s">
        <v>44</v>
      </c>
      <c r="O263" s="114"/>
      <c r="P263" s="251">
        <f>O263*H263</f>
        <v>0</v>
      </c>
      <c r="Q263" s="251">
        <v>9.0000000000000006E-5</v>
      </c>
      <c r="R263" s="251">
        <f>Q263*H263</f>
        <v>8.5140000000000007E-3</v>
      </c>
      <c r="S263" s="251">
        <v>0</v>
      </c>
      <c r="T263" s="252">
        <f>S263*H263</f>
        <v>0</v>
      </c>
      <c r="AR263" s="97" t="s">
        <v>167</v>
      </c>
      <c r="AT263" s="97" t="s">
        <v>162</v>
      </c>
      <c r="AU263" s="97" t="s">
        <v>81</v>
      </c>
      <c r="AY263" s="97" t="s">
        <v>160</v>
      </c>
      <c r="BE263" s="253">
        <f>IF(N263="základní",J263,0)</f>
        <v>0</v>
      </c>
      <c r="BF263" s="253">
        <f>IF(N263="snížená",J263,0)</f>
        <v>0</v>
      </c>
      <c r="BG263" s="253">
        <f>IF(N263="zákl. přenesená",J263,0)</f>
        <v>0</v>
      </c>
      <c r="BH263" s="253">
        <f>IF(N263="sníž. přenesená",J263,0)</f>
        <v>0</v>
      </c>
      <c r="BI263" s="253">
        <f>IF(N263="nulová",J263,0)</f>
        <v>0</v>
      </c>
      <c r="BJ263" s="97" t="s">
        <v>77</v>
      </c>
      <c r="BK263" s="253">
        <f>ROUND(I263*H263,2)</f>
        <v>0</v>
      </c>
      <c r="BL263" s="97" t="s">
        <v>167</v>
      </c>
      <c r="BM263" s="97" t="s">
        <v>1244</v>
      </c>
    </row>
    <row r="264" spans="2:65" s="118" customFormat="1" ht="16.5" customHeight="1">
      <c r="B264" s="113"/>
      <c r="C264" s="243" t="s">
        <v>477</v>
      </c>
      <c r="D264" s="243" t="s">
        <v>162</v>
      </c>
      <c r="E264" s="244" t="s">
        <v>1000</v>
      </c>
      <c r="F264" s="245" t="s">
        <v>1001</v>
      </c>
      <c r="G264" s="246" t="s">
        <v>353</v>
      </c>
      <c r="H264" s="247">
        <v>6</v>
      </c>
      <c r="I264" s="8"/>
      <c r="J264" s="248">
        <f>ROUND(I264*H264,2)</f>
        <v>0</v>
      </c>
      <c r="K264" s="245" t="s">
        <v>5</v>
      </c>
      <c r="L264" s="113"/>
      <c r="M264" s="249" t="s">
        <v>5</v>
      </c>
      <c r="N264" s="250" t="s">
        <v>44</v>
      </c>
      <c r="O264" s="114"/>
      <c r="P264" s="251">
        <f>O264*H264</f>
        <v>0</v>
      </c>
      <c r="Q264" s="251">
        <v>1.4999999999999999E-4</v>
      </c>
      <c r="R264" s="251">
        <f>Q264*H264</f>
        <v>8.9999999999999998E-4</v>
      </c>
      <c r="S264" s="251">
        <v>0</v>
      </c>
      <c r="T264" s="252">
        <f>S264*H264</f>
        <v>0</v>
      </c>
      <c r="AR264" s="97" t="s">
        <v>167</v>
      </c>
      <c r="AT264" s="97" t="s">
        <v>162</v>
      </c>
      <c r="AU264" s="97" t="s">
        <v>81</v>
      </c>
      <c r="AY264" s="97" t="s">
        <v>160</v>
      </c>
      <c r="BE264" s="253">
        <f>IF(N264="základní",J264,0)</f>
        <v>0</v>
      </c>
      <c r="BF264" s="253">
        <f>IF(N264="snížená",J264,0)</f>
        <v>0</v>
      </c>
      <c r="BG264" s="253">
        <f>IF(N264="zákl. přenesená",J264,0)</f>
        <v>0</v>
      </c>
      <c r="BH264" s="253">
        <f>IF(N264="sníž. přenesená",J264,0)</f>
        <v>0</v>
      </c>
      <c r="BI264" s="253">
        <f>IF(N264="nulová",J264,0)</f>
        <v>0</v>
      </c>
      <c r="BJ264" s="97" t="s">
        <v>77</v>
      </c>
      <c r="BK264" s="253">
        <f>ROUND(I264*H264,2)</f>
        <v>0</v>
      </c>
      <c r="BL264" s="97" t="s">
        <v>167</v>
      </c>
      <c r="BM264" s="97" t="s">
        <v>1245</v>
      </c>
    </row>
    <row r="265" spans="2:65" s="258" customFormat="1">
      <c r="B265" s="257"/>
      <c r="D265" s="254" t="s">
        <v>171</v>
      </c>
      <c r="E265" s="259" t="s">
        <v>5</v>
      </c>
      <c r="F265" s="260" t="s">
        <v>1003</v>
      </c>
      <c r="H265" s="259" t="s">
        <v>5</v>
      </c>
      <c r="I265" s="9"/>
      <c r="L265" s="257"/>
      <c r="M265" s="261"/>
      <c r="N265" s="262"/>
      <c r="O265" s="262"/>
      <c r="P265" s="262"/>
      <c r="Q265" s="262"/>
      <c r="R265" s="262"/>
      <c r="S265" s="262"/>
      <c r="T265" s="263"/>
      <c r="AT265" s="259" t="s">
        <v>171</v>
      </c>
      <c r="AU265" s="259" t="s">
        <v>81</v>
      </c>
      <c r="AV265" s="258" t="s">
        <v>77</v>
      </c>
      <c r="AW265" s="258" t="s">
        <v>36</v>
      </c>
      <c r="AX265" s="258" t="s">
        <v>73</v>
      </c>
      <c r="AY265" s="259" t="s">
        <v>160</v>
      </c>
    </row>
    <row r="266" spans="2:65" s="265" customFormat="1">
      <c r="B266" s="264"/>
      <c r="D266" s="254" t="s">
        <v>171</v>
      </c>
      <c r="E266" s="266" t="s">
        <v>5</v>
      </c>
      <c r="F266" s="267" t="s">
        <v>202</v>
      </c>
      <c r="H266" s="268">
        <v>6</v>
      </c>
      <c r="I266" s="10"/>
      <c r="L266" s="264"/>
      <c r="M266" s="269"/>
      <c r="N266" s="270"/>
      <c r="O266" s="270"/>
      <c r="P266" s="270"/>
      <c r="Q266" s="270"/>
      <c r="R266" s="270"/>
      <c r="S266" s="270"/>
      <c r="T266" s="271"/>
      <c r="AT266" s="266" t="s">
        <v>171</v>
      </c>
      <c r="AU266" s="266" t="s">
        <v>81</v>
      </c>
      <c r="AV266" s="265" t="s">
        <v>81</v>
      </c>
      <c r="AW266" s="265" t="s">
        <v>36</v>
      </c>
      <c r="AX266" s="265" t="s">
        <v>77</v>
      </c>
      <c r="AY266" s="266" t="s">
        <v>160</v>
      </c>
    </row>
    <row r="267" spans="2:65" s="231" customFormat="1" ht="29.85" customHeight="1">
      <c r="B267" s="230"/>
      <c r="D267" s="232" t="s">
        <v>72</v>
      </c>
      <c r="E267" s="241" t="s">
        <v>218</v>
      </c>
      <c r="F267" s="241" t="s">
        <v>527</v>
      </c>
      <c r="I267" s="7"/>
      <c r="J267" s="242">
        <f>BK267</f>
        <v>0</v>
      </c>
      <c r="L267" s="230"/>
      <c r="M267" s="235"/>
      <c r="N267" s="236"/>
      <c r="O267" s="236"/>
      <c r="P267" s="237">
        <f>SUM(P268:P276)</f>
        <v>0</v>
      </c>
      <c r="Q267" s="236"/>
      <c r="R267" s="237">
        <f>SUM(R268:R276)</f>
        <v>6.6990000000000008E-2</v>
      </c>
      <c r="S267" s="236"/>
      <c r="T267" s="238">
        <f>SUM(T268:T276)</f>
        <v>0</v>
      </c>
      <c r="AR267" s="232" t="s">
        <v>77</v>
      </c>
      <c r="AT267" s="239" t="s">
        <v>72</v>
      </c>
      <c r="AU267" s="239" t="s">
        <v>77</v>
      </c>
      <c r="AY267" s="232" t="s">
        <v>160</v>
      </c>
      <c r="BK267" s="240">
        <f>SUM(BK268:BK276)</f>
        <v>0</v>
      </c>
    </row>
    <row r="268" spans="2:65" s="118" customFormat="1" ht="25.5" customHeight="1">
      <c r="B268" s="113"/>
      <c r="C268" s="243" t="s">
        <v>483</v>
      </c>
      <c r="D268" s="243" t="s">
        <v>162</v>
      </c>
      <c r="E268" s="244" t="s">
        <v>534</v>
      </c>
      <c r="F268" s="245" t="s">
        <v>535</v>
      </c>
      <c r="G268" s="246" t="s">
        <v>187</v>
      </c>
      <c r="H268" s="247">
        <v>191.4</v>
      </c>
      <c r="I268" s="8"/>
      <c r="J268" s="248">
        <f>ROUND(I268*H268,2)</f>
        <v>0</v>
      </c>
      <c r="K268" s="245" t="s">
        <v>188</v>
      </c>
      <c r="L268" s="113"/>
      <c r="M268" s="249" t="s">
        <v>5</v>
      </c>
      <c r="N268" s="250" t="s">
        <v>44</v>
      </c>
      <c r="O268" s="114"/>
      <c r="P268" s="251">
        <f>O268*H268</f>
        <v>0</v>
      </c>
      <c r="Q268" s="251">
        <v>1.0000000000000001E-5</v>
      </c>
      <c r="R268" s="251">
        <f>Q268*H268</f>
        <v>1.9140000000000001E-3</v>
      </c>
      <c r="S268" s="251">
        <v>0</v>
      </c>
      <c r="T268" s="252">
        <f>S268*H268</f>
        <v>0</v>
      </c>
      <c r="AR268" s="97" t="s">
        <v>167</v>
      </c>
      <c r="AT268" s="97" t="s">
        <v>162</v>
      </c>
      <c r="AU268" s="97" t="s">
        <v>81</v>
      </c>
      <c r="AY268" s="97" t="s">
        <v>160</v>
      </c>
      <c r="BE268" s="253">
        <f>IF(N268="základní",J268,0)</f>
        <v>0</v>
      </c>
      <c r="BF268" s="253">
        <f>IF(N268="snížená",J268,0)</f>
        <v>0</v>
      </c>
      <c r="BG268" s="253">
        <f>IF(N268="zákl. přenesená",J268,0)</f>
        <v>0</v>
      </c>
      <c r="BH268" s="253">
        <f>IF(N268="sníž. přenesená",J268,0)</f>
        <v>0</v>
      </c>
      <c r="BI268" s="253">
        <f>IF(N268="nulová",J268,0)</f>
        <v>0</v>
      </c>
      <c r="BJ268" s="97" t="s">
        <v>77</v>
      </c>
      <c r="BK268" s="253">
        <f>ROUND(I268*H268,2)</f>
        <v>0</v>
      </c>
      <c r="BL268" s="97" t="s">
        <v>167</v>
      </c>
      <c r="BM268" s="97" t="s">
        <v>1246</v>
      </c>
    </row>
    <row r="269" spans="2:65" s="258" customFormat="1">
      <c r="B269" s="257"/>
      <c r="D269" s="254" t="s">
        <v>171</v>
      </c>
      <c r="E269" s="259" t="s">
        <v>5</v>
      </c>
      <c r="F269" s="260" t="s">
        <v>324</v>
      </c>
      <c r="H269" s="259" t="s">
        <v>5</v>
      </c>
      <c r="I269" s="9"/>
      <c r="L269" s="257"/>
      <c r="M269" s="261"/>
      <c r="N269" s="262"/>
      <c r="O269" s="262"/>
      <c r="P269" s="262"/>
      <c r="Q269" s="262"/>
      <c r="R269" s="262"/>
      <c r="S269" s="262"/>
      <c r="T269" s="263"/>
      <c r="AT269" s="259" t="s">
        <v>171</v>
      </c>
      <c r="AU269" s="259" t="s">
        <v>81</v>
      </c>
      <c r="AV269" s="258" t="s">
        <v>77</v>
      </c>
      <c r="AW269" s="258" t="s">
        <v>36</v>
      </c>
      <c r="AX269" s="258" t="s">
        <v>73</v>
      </c>
      <c r="AY269" s="259" t="s">
        <v>160</v>
      </c>
    </row>
    <row r="270" spans="2:65" s="265" customFormat="1">
      <c r="B270" s="264"/>
      <c r="D270" s="254" t="s">
        <v>171</v>
      </c>
      <c r="E270" s="266" t="s">
        <v>5</v>
      </c>
      <c r="F270" s="267" t="s">
        <v>1247</v>
      </c>
      <c r="H270" s="268">
        <v>191.4</v>
      </c>
      <c r="I270" s="10"/>
      <c r="L270" s="264"/>
      <c r="M270" s="269"/>
      <c r="N270" s="270"/>
      <c r="O270" s="270"/>
      <c r="P270" s="270"/>
      <c r="Q270" s="270"/>
      <c r="R270" s="270"/>
      <c r="S270" s="270"/>
      <c r="T270" s="271"/>
      <c r="AT270" s="266" t="s">
        <v>171</v>
      </c>
      <c r="AU270" s="266" t="s">
        <v>81</v>
      </c>
      <c r="AV270" s="265" t="s">
        <v>81</v>
      </c>
      <c r="AW270" s="265" t="s">
        <v>36</v>
      </c>
      <c r="AX270" s="265" t="s">
        <v>77</v>
      </c>
      <c r="AY270" s="266" t="s">
        <v>160</v>
      </c>
    </row>
    <row r="271" spans="2:65" s="118" customFormat="1" ht="38.25" customHeight="1">
      <c r="B271" s="113"/>
      <c r="C271" s="243" t="s">
        <v>487</v>
      </c>
      <c r="D271" s="243" t="s">
        <v>162</v>
      </c>
      <c r="E271" s="244" t="s">
        <v>540</v>
      </c>
      <c r="F271" s="245" t="s">
        <v>541</v>
      </c>
      <c r="G271" s="246" t="s">
        <v>187</v>
      </c>
      <c r="H271" s="247">
        <v>191.4</v>
      </c>
      <c r="I271" s="8"/>
      <c r="J271" s="248">
        <f>ROUND(I271*H271,2)</f>
        <v>0</v>
      </c>
      <c r="K271" s="245" t="s">
        <v>188</v>
      </c>
      <c r="L271" s="113"/>
      <c r="M271" s="249" t="s">
        <v>5</v>
      </c>
      <c r="N271" s="250" t="s">
        <v>44</v>
      </c>
      <c r="O271" s="114"/>
      <c r="P271" s="251">
        <f>O271*H271</f>
        <v>0</v>
      </c>
      <c r="Q271" s="251">
        <v>3.4000000000000002E-4</v>
      </c>
      <c r="R271" s="251">
        <f>Q271*H271</f>
        <v>6.5076000000000009E-2</v>
      </c>
      <c r="S271" s="251">
        <v>0</v>
      </c>
      <c r="T271" s="252">
        <f>S271*H271</f>
        <v>0</v>
      </c>
      <c r="AR271" s="97" t="s">
        <v>167</v>
      </c>
      <c r="AT271" s="97" t="s">
        <v>162</v>
      </c>
      <c r="AU271" s="97" t="s">
        <v>81</v>
      </c>
      <c r="AY271" s="97" t="s">
        <v>160</v>
      </c>
      <c r="BE271" s="253">
        <f>IF(N271="základní",J271,0)</f>
        <v>0</v>
      </c>
      <c r="BF271" s="253">
        <f>IF(N271="snížená",J271,0)</f>
        <v>0</v>
      </c>
      <c r="BG271" s="253">
        <f>IF(N271="zákl. přenesená",J271,0)</f>
        <v>0</v>
      </c>
      <c r="BH271" s="253">
        <f>IF(N271="sníž. přenesená",J271,0)</f>
        <v>0</v>
      </c>
      <c r="BI271" s="253">
        <f>IF(N271="nulová",J271,0)</f>
        <v>0</v>
      </c>
      <c r="BJ271" s="97" t="s">
        <v>77</v>
      </c>
      <c r="BK271" s="253">
        <f>ROUND(I271*H271,2)</f>
        <v>0</v>
      </c>
      <c r="BL271" s="97" t="s">
        <v>167</v>
      </c>
      <c r="BM271" s="97" t="s">
        <v>1248</v>
      </c>
    </row>
    <row r="272" spans="2:65" s="258" customFormat="1">
      <c r="B272" s="257"/>
      <c r="D272" s="254" t="s">
        <v>171</v>
      </c>
      <c r="E272" s="259" t="s">
        <v>5</v>
      </c>
      <c r="F272" s="260" t="s">
        <v>324</v>
      </c>
      <c r="H272" s="259" t="s">
        <v>5</v>
      </c>
      <c r="I272" s="9"/>
      <c r="L272" s="257"/>
      <c r="M272" s="261"/>
      <c r="N272" s="262"/>
      <c r="O272" s="262"/>
      <c r="P272" s="262"/>
      <c r="Q272" s="262"/>
      <c r="R272" s="262"/>
      <c r="S272" s="262"/>
      <c r="T272" s="263"/>
      <c r="AT272" s="259" t="s">
        <v>171</v>
      </c>
      <c r="AU272" s="259" t="s">
        <v>81</v>
      </c>
      <c r="AV272" s="258" t="s">
        <v>77</v>
      </c>
      <c r="AW272" s="258" t="s">
        <v>36</v>
      </c>
      <c r="AX272" s="258" t="s">
        <v>73</v>
      </c>
      <c r="AY272" s="259" t="s">
        <v>160</v>
      </c>
    </row>
    <row r="273" spans="2:65" s="265" customFormat="1">
      <c r="B273" s="264"/>
      <c r="D273" s="254" t="s">
        <v>171</v>
      </c>
      <c r="E273" s="266" t="s">
        <v>5</v>
      </c>
      <c r="F273" s="267" t="s">
        <v>1247</v>
      </c>
      <c r="H273" s="268">
        <v>191.4</v>
      </c>
      <c r="I273" s="10"/>
      <c r="L273" s="264"/>
      <c r="M273" s="269"/>
      <c r="N273" s="270"/>
      <c r="O273" s="270"/>
      <c r="P273" s="270"/>
      <c r="Q273" s="270"/>
      <c r="R273" s="270"/>
      <c r="S273" s="270"/>
      <c r="T273" s="271"/>
      <c r="AT273" s="266" t="s">
        <v>171</v>
      </c>
      <c r="AU273" s="266" t="s">
        <v>81</v>
      </c>
      <c r="AV273" s="265" t="s">
        <v>81</v>
      </c>
      <c r="AW273" s="265" t="s">
        <v>36</v>
      </c>
      <c r="AX273" s="265" t="s">
        <v>77</v>
      </c>
      <c r="AY273" s="266" t="s">
        <v>160</v>
      </c>
    </row>
    <row r="274" spans="2:65" s="118" customFormat="1" ht="25.5" customHeight="1">
      <c r="B274" s="113"/>
      <c r="C274" s="243" t="s">
        <v>491</v>
      </c>
      <c r="D274" s="243" t="s">
        <v>162</v>
      </c>
      <c r="E274" s="244" t="s">
        <v>544</v>
      </c>
      <c r="F274" s="245" t="s">
        <v>545</v>
      </c>
      <c r="G274" s="246" t="s">
        <v>187</v>
      </c>
      <c r="H274" s="247">
        <v>191.4</v>
      </c>
      <c r="I274" s="8"/>
      <c r="J274" s="248">
        <f>ROUND(I274*H274,2)</f>
        <v>0</v>
      </c>
      <c r="K274" s="245" t="s">
        <v>5</v>
      </c>
      <c r="L274" s="113"/>
      <c r="M274" s="249" t="s">
        <v>5</v>
      </c>
      <c r="N274" s="250" t="s">
        <v>44</v>
      </c>
      <c r="O274" s="114"/>
      <c r="P274" s="251">
        <f>O274*H274</f>
        <v>0</v>
      </c>
      <c r="Q274" s="251">
        <v>0</v>
      </c>
      <c r="R274" s="251">
        <f>Q274*H274</f>
        <v>0</v>
      </c>
      <c r="S274" s="251">
        <v>0</v>
      </c>
      <c r="T274" s="252">
        <f>S274*H274</f>
        <v>0</v>
      </c>
      <c r="AR274" s="97" t="s">
        <v>167</v>
      </c>
      <c r="AT274" s="97" t="s">
        <v>162</v>
      </c>
      <c r="AU274" s="97" t="s">
        <v>81</v>
      </c>
      <c r="AY274" s="97" t="s">
        <v>160</v>
      </c>
      <c r="BE274" s="253">
        <f>IF(N274="základní",J274,0)</f>
        <v>0</v>
      </c>
      <c r="BF274" s="253">
        <f>IF(N274="snížená",J274,0)</f>
        <v>0</v>
      </c>
      <c r="BG274" s="253">
        <f>IF(N274="zákl. přenesená",J274,0)</f>
        <v>0</v>
      </c>
      <c r="BH274" s="253">
        <f>IF(N274="sníž. přenesená",J274,0)</f>
        <v>0</v>
      </c>
      <c r="BI274" s="253">
        <f>IF(N274="nulová",J274,0)</f>
        <v>0</v>
      </c>
      <c r="BJ274" s="97" t="s">
        <v>77</v>
      </c>
      <c r="BK274" s="253">
        <f>ROUND(I274*H274,2)</f>
        <v>0</v>
      </c>
      <c r="BL274" s="97" t="s">
        <v>167</v>
      </c>
      <c r="BM274" s="97" t="s">
        <v>1249</v>
      </c>
    </row>
    <row r="275" spans="2:65" s="258" customFormat="1">
      <c r="B275" s="257"/>
      <c r="D275" s="254" t="s">
        <v>171</v>
      </c>
      <c r="E275" s="259" t="s">
        <v>5</v>
      </c>
      <c r="F275" s="260" t="s">
        <v>324</v>
      </c>
      <c r="H275" s="259" t="s">
        <v>5</v>
      </c>
      <c r="I275" s="9"/>
      <c r="L275" s="257"/>
      <c r="M275" s="261"/>
      <c r="N275" s="262"/>
      <c r="O275" s="262"/>
      <c r="P275" s="262"/>
      <c r="Q275" s="262"/>
      <c r="R275" s="262"/>
      <c r="S275" s="262"/>
      <c r="T275" s="263"/>
      <c r="AT275" s="259" t="s">
        <v>171</v>
      </c>
      <c r="AU275" s="259" t="s">
        <v>81</v>
      </c>
      <c r="AV275" s="258" t="s">
        <v>77</v>
      </c>
      <c r="AW275" s="258" t="s">
        <v>36</v>
      </c>
      <c r="AX275" s="258" t="s">
        <v>73</v>
      </c>
      <c r="AY275" s="259" t="s">
        <v>160</v>
      </c>
    </row>
    <row r="276" spans="2:65" s="265" customFormat="1">
      <c r="B276" s="264"/>
      <c r="D276" s="254" t="s">
        <v>171</v>
      </c>
      <c r="E276" s="266" t="s">
        <v>5</v>
      </c>
      <c r="F276" s="267" t="s">
        <v>1247</v>
      </c>
      <c r="H276" s="268">
        <v>191.4</v>
      </c>
      <c r="I276" s="10"/>
      <c r="L276" s="264"/>
      <c r="M276" s="269"/>
      <c r="N276" s="270"/>
      <c r="O276" s="270"/>
      <c r="P276" s="270"/>
      <c r="Q276" s="270"/>
      <c r="R276" s="270"/>
      <c r="S276" s="270"/>
      <c r="T276" s="271"/>
      <c r="AT276" s="266" t="s">
        <v>171</v>
      </c>
      <c r="AU276" s="266" t="s">
        <v>81</v>
      </c>
      <c r="AV276" s="265" t="s">
        <v>81</v>
      </c>
      <c r="AW276" s="265" t="s">
        <v>36</v>
      </c>
      <c r="AX276" s="265" t="s">
        <v>77</v>
      </c>
      <c r="AY276" s="266" t="s">
        <v>160</v>
      </c>
    </row>
    <row r="277" spans="2:65" s="231" customFormat="1" ht="29.85" customHeight="1">
      <c r="B277" s="230"/>
      <c r="D277" s="232" t="s">
        <v>72</v>
      </c>
      <c r="E277" s="241" t="s">
        <v>551</v>
      </c>
      <c r="F277" s="241" t="s">
        <v>552</v>
      </c>
      <c r="I277" s="7"/>
      <c r="J277" s="242">
        <f>BK277</f>
        <v>0</v>
      </c>
      <c r="L277" s="230"/>
      <c r="M277" s="235"/>
      <c r="N277" s="236"/>
      <c r="O277" s="236"/>
      <c r="P277" s="237">
        <f>SUM(P278:P281)</f>
        <v>0</v>
      </c>
      <c r="Q277" s="236"/>
      <c r="R277" s="237">
        <f>SUM(R278:R281)</f>
        <v>0</v>
      </c>
      <c r="S277" s="236"/>
      <c r="T277" s="238">
        <f>SUM(T278:T281)</f>
        <v>0</v>
      </c>
      <c r="AR277" s="232" t="s">
        <v>77</v>
      </c>
      <c r="AT277" s="239" t="s">
        <v>72</v>
      </c>
      <c r="AU277" s="239" t="s">
        <v>77</v>
      </c>
      <c r="AY277" s="232" t="s">
        <v>160</v>
      </c>
      <c r="BK277" s="240">
        <f>SUM(BK278:BK281)</f>
        <v>0</v>
      </c>
    </row>
    <row r="278" spans="2:65" s="118" customFormat="1" ht="16.5" customHeight="1">
      <c r="B278" s="113"/>
      <c r="C278" s="243" t="s">
        <v>495</v>
      </c>
      <c r="D278" s="243" t="s">
        <v>162</v>
      </c>
      <c r="E278" s="244" t="s">
        <v>554</v>
      </c>
      <c r="F278" s="245" t="s">
        <v>555</v>
      </c>
      <c r="G278" s="246" t="s">
        <v>280</v>
      </c>
      <c r="H278" s="247">
        <v>40.151000000000003</v>
      </c>
      <c r="I278" s="8"/>
      <c r="J278" s="248">
        <f>ROUND(I278*H278,2)</f>
        <v>0</v>
      </c>
      <c r="K278" s="245" t="s">
        <v>5</v>
      </c>
      <c r="L278" s="113"/>
      <c r="M278" s="249" t="s">
        <v>5</v>
      </c>
      <c r="N278" s="250" t="s">
        <v>44</v>
      </c>
      <c r="O278" s="114"/>
      <c r="P278" s="251">
        <f>O278*H278</f>
        <v>0</v>
      </c>
      <c r="Q278" s="251">
        <v>0</v>
      </c>
      <c r="R278" s="251">
        <f>Q278*H278</f>
        <v>0</v>
      </c>
      <c r="S278" s="251">
        <v>0</v>
      </c>
      <c r="T278" s="252">
        <f>S278*H278</f>
        <v>0</v>
      </c>
      <c r="AR278" s="97" t="s">
        <v>167</v>
      </c>
      <c r="AT278" s="97" t="s">
        <v>162</v>
      </c>
      <c r="AU278" s="97" t="s">
        <v>81</v>
      </c>
      <c r="AY278" s="97" t="s">
        <v>160</v>
      </c>
      <c r="BE278" s="253">
        <f>IF(N278="základní",J278,0)</f>
        <v>0</v>
      </c>
      <c r="BF278" s="253">
        <f>IF(N278="snížená",J278,0)</f>
        <v>0</v>
      </c>
      <c r="BG278" s="253">
        <f>IF(N278="zákl. přenesená",J278,0)</f>
        <v>0</v>
      </c>
      <c r="BH278" s="253">
        <f>IF(N278="sníž. přenesená",J278,0)</f>
        <v>0</v>
      </c>
      <c r="BI278" s="253">
        <f>IF(N278="nulová",J278,0)</f>
        <v>0</v>
      </c>
      <c r="BJ278" s="97" t="s">
        <v>77</v>
      </c>
      <c r="BK278" s="253">
        <f>ROUND(I278*H278,2)</f>
        <v>0</v>
      </c>
      <c r="BL278" s="97" t="s">
        <v>167</v>
      </c>
      <c r="BM278" s="97" t="s">
        <v>1250</v>
      </c>
    </row>
    <row r="279" spans="2:65" s="258" customFormat="1">
      <c r="B279" s="257"/>
      <c r="D279" s="254" t="s">
        <v>171</v>
      </c>
      <c r="E279" s="259" t="s">
        <v>5</v>
      </c>
      <c r="F279" s="260" t="s">
        <v>557</v>
      </c>
      <c r="H279" s="259" t="s">
        <v>5</v>
      </c>
      <c r="I279" s="9"/>
      <c r="L279" s="257"/>
      <c r="M279" s="261"/>
      <c r="N279" s="262"/>
      <c r="O279" s="262"/>
      <c r="P279" s="262"/>
      <c r="Q279" s="262"/>
      <c r="R279" s="262"/>
      <c r="S279" s="262"/>
      <c r="T279" s="263"/>
      <c r="AT279" s="259" t="s">
        <v>171</v>
      </c>
      <c r="AU279" s="259" t="s">
        <v>81</v>
      </c>
      <c r="AV279" s="258" t="s">
        <v>77</v>
      </c>
      <c r="AW279" s="258" t="s">
        <v>36</v>
      </c>
      <c r="AX279" s="258" t="s">
        <v>73</v>
      </c>
      <c r="AY279" s="259" t="s">
        <v>160</v>
      </c>
    </row>
    <row r="280" spans="2:65" s="258" customFormat="1">
      <c r="B280" s="257"/>
      <c r="D280" s="254" t="s">
        <v>171</v>
      </c>
      <c r="E280" s="259" t="s">
        <v>5</v>
      </c>
      <c r="F280" s="260" t="s">
        <v>267</v>
      </c>
      <c r="H280" s="259" t="s">
        <v>5</v>
      </c>
      <c r="I280" s="9"/>
      <c r="L280" s="257"/>
      <c r="M280" s="261"/>
      <c r="N280" s="262"/>
      <c r="O280" s="262"/>
      <c r="P280" s="262"/>
      <c r="Q280" s="262"/>
      <c r="R280" s="262"/>
      <c r="S280" s="262"/>
      <c r="T280" s="263"/>
      <c r="AT280" s="259" t="s">
        <v>171</v>
      </c>
      <c r="AU280" s="259" t="s">
        <v>81</v>
      </c>
      <c r="AV280" s="258" t="s">
        <v>77</v>
      </c>
      <c r="AW280" s="258" t="s">
        <v>36</v>
      </c>
      <c r="AX280" s="258" t="s">
        <v>73</v>
      </c>
      <c r="AY280" s="259" t="s">
        <v>160</v>
      </c>
    </row>
    <row r="281" spans="2:65" s="265" customFormat="1">
      <c r="B281" s="264"/>
      <c r="D281" s="254" t="s">
        <v>171</v>
      </c>
      <c r="E281" s="266" t="s">
        <v>5</v>
      </c>
      <c r="F281" s="267" t="s">
        <v>1251</v>
      </c>
      <c r="H281" s="268">
        <v>40.151000000000003</v>
      </c>
      <c r="I281" s="10"/>
      <c r="L281" s="264"/>
      <c r="M281" s="269"/>
      <c r="N281" s="270"/>
      <c r="O281" s="270"/>
      <c r="P281" s="270"/>
      <c r="Q281" s="270"/>
      <c r="R281" s="270"/>
      <c r="S281" s="270"/>
      <c r="T281" s="271"/>
      <c r="AT281" s="266" t="s">
        <v>171</v>
      </c>
      <c r="AU281" s="266" t="s">
        <v>81</v>
      </c>
      <c r="AV281" s="265" t="s">
        <v>81</v>
      </c>
      <c r="AW281" s="265" t="s">
        <v>36</v>
      </c>
      <c r="AX281" s="265" t="s">
        <v>77</v>
      </c>
      <c r="AY281" s="266" t="s">
        <v>160</v>
      </c>
    </row>
    <row r="282" spans="2:65" s="231" customFormat="1" ht="29.85" customHeight="1">
      <c r="B282" s="230"/>
      <c r="D282" s="232" t="s">
        <v>72</v>
      </c>
      <c r="E282" s="241" t="s">
        <v>560</v>
      </c>
      <c r="F282" s="241" t="s">
        <v>561</v>
      </c>
      <c r="I282" s="7"/>
      <c r="J282" s="242">
        <f>BK282</f>
        <v>0</v>
      </c>
      <c r="L282" s="230"/>
      <c r="M282" s="235"/>
      <c r="N282" s="236"/>
      <c r="O282" s="236"/>
      <c r="P282" s="237">
        <f>P283</f>
        <v>0</v>
      </c>
      <c r="Q282" s="236"/>
      <c r="R282" s="237">
        <f>R283</f>
        <v>0</v>
      </c>
      <c r="S282" s="236"/>
      <c r="T282" s="238">
        <f>T283</f>
        <v>0</v>
      </c>
      <c r="AR282" s="232" t="s">
        <v>77</v>
      </c>
      <c r="AT282" s="239" t="s">
        <v>72</v>
      </c>
      <c r="AU282" s="239" t="s">
        <v>77</v>
      </c>
      <c r="AY282" s="232" t="s">
        <v>160</v>
      </c>
      <c r="BK282" s="240">
        <f>BK283</f>
        <v>0</v>
      </c>
    </row>
    <row r="283" spans="2:65" s="118" customFormat="1" ht="25.5" customHeight="1">
      <c r="B283" s="113"/>
      <c r="C283" s="243" t="s">
        <v>499</v>
      </c>
      <c r="D283" s="243" t="s">
        <v>162</v>
      </c>
      <c r="E283" s="244" t="s">
        <v>894</v>
      </c>
      <c r="F283" s="245" t="s">
        <v>895</v>
      </c>
      <c r="G283" s="246" t="s">
        <v>280</v>
      </c>
      <c r="H283" s="247">
        <v>63.872999999999998</v>
      </c>
      <c r="I283" s="8"/>
      <c r="J283" s="248">
        <f>ROUND(I283*H283,2)</f>
        <v>0</v>
      </c>
      <c r="K283" s="245" t="s">
        <v>188</v>
      </c>
      <c r="L283" s="113"/>
      <c r="M283" s="249" t="s">
        <v>5</v>
      </c>
      <c r="N283" s="250" t="s">
        <v>44</v>
      </c>
      <c r="O283" s="114"/>
      <c r="P283" s="251">
        <f>O283*H283</f>
        <v>0</v>
      </c>
      <c r="Q283" s="251">
        <v>0</v>
      </c>
      <c r="R283" s="251">
        <f>Q283*H283</f>
        <v>0</v>
      </c>
      <c r="S283" s="251">
        <v>0</v>
      </c>
      <c r="T283" s="252">
        <f>S283*H283</f>
        <v>0</v>
      </c>
      <c r="AR283" s="97" t="s">
        <v>167</v>
      </c>
      <c r="AT283" s="97" t="s">
        <v>162</v>
      </c>
      <c r="AU283" s="97" t="s">
        <v>81</v>
      </c>
      <c r="AY283" s="97" t="s">
        <v>160</v>
      </c>
      <c r="BE283" s="253">
        <f>IF(N283="základní",J283,0)</f>
        <v>0</v>
      </c>
      <c r="BF283" s="253">
        <f>IF(N283="snížená",J283,0)</f>
        <v>0</v>
      </c>
      <c r="BG283" s="253">
        <f>IF(N283="zákl. přenesená",J283,0)</f>
        <v>0</v>
      </c>
      <c r="BH283" s="253">
        <f>IF(N283="sníž. přenesená",J283,0)</f>
        <v>0</v>
      </c>
      <c r="BI283" s="253">
        <f>IF(N283="nulová",J283,0)</f>
        <v>0</v>
      </c>
      <c r="BJ283" s="97" t="s">
        <v>77</v>
      </c>
      <c r="BK283" s="253">
        <f>ROUND(I283*H283,2)</f>
        <v>0</v>
      </c>
      <c r="BL283" s="97" t="s">
        <v>167</v>
      </c>
      <c r="BM283" s="97" t="s">
        <v>1252</v>
      </c>
    </row>
    <row r="284" spans="2:65" s="231" customFormat="1" ht="37.35" customHeight="1">
      <c r="B284" s="230"/>
      <c r="D284" s="232" t="s">
        <v>72</v>
      </c>
      <c r="E284" s="233" t="s">
        <v>773</v>
      </c>
      <c r="F284" s="233" t="s">
        <v>774</v>
      </c>
      <c r="I284" s="7"/>
      <c r="J284" s="234">
        <f>SUM(J285:J294)</f>
        <v>0</v>
      </c>
      <c r="L284" s="230"/>
      <c r="M284" s="235"/>
      <c r="N284" s="236"/>
      <c r="O284" s="236"/>
      <c r="P284" s="237">
        <f>SUM(P285:P295)</f>
        <v>0</v>
      </c>
      <c r="Q284" s="236"/>
      <c r="R284" s="237">
        <f>SUM(R285:R295)</f>
        <v>60</v>
      </c>
      <c r="S284" s="236"/>
      <c r="T284" s="238">
        <f>SUM(T285:T295)</f>
        <v>0</v>
      </c>
      <c r="AR284" s="232" t="s">
        <v>167</v>
      </c>
      <c r="AT284" s="239" t="s">
        <v>72</v>
      </c>
      <c r="AU284" s="239" t="s">
        <v>73</v>
      </c>
      <c r="AY284" s="232" t="s">
        <v>160</v>
      </c>
      <c r="BK284" s="240">
        <f>SUM(BK285:BK295)</f>
        <v>0</v>
      </c>
    </row>
    <row r="285" spans="2:65" s="118" customFormat="1" ht="16.5" customHeight="1">
      <c r="B285" s="113"/>
      <c r="C285" s="243" t="s">
        <v>503</v>
      </c>
      <c r="D285" s="243" t="s">
        <v>162</v>
      </c>
      <c r="E285" s="244" t="s">
        <v>1253</v>
      </c>
      <c r="F285" s="245" t="s">
        <v>1254</v>
      </c>
      <c r="G285" s="246" t="s">
        <v>187</v>
      </c>
      <c r="H285" s="247">
        <v>94.6</v>
      </c>
      <c r="I285" s="8"/>
      <c r="J285" s="248">
        <f>ROUND(I285*H285,2)</f>
        <v>0</v>
      </c>
      <c r="K285" s="245" t="s">
        <v>5</v>
      </c>
      <c r="L285" s="113"/>
      <c r="M285" s="249" t="s">
        <v>5</v>
      </c>
      <c r="N285" s="250" t="s">
        <v>44</v>
      </c>
      <c r="O285" s="114"/>
      <c r="P285" s="251">
        <f>O285*H285</f>
        <v>0</v>
      </c>
      <c r="Q285" s="251">
        <v>0</v>
      </c>
      <c r="R285" s="251">
        <f>Q285*H285</f>
        <v>0</v>
      </c>
      <c r="S285" s="251">
        <v>0</v>
      </c>
      <c r="T285" s="252">
        <f>S285*H285</f>
        <v>0</v>
      </c>
      <c r="AR285" s="97" t="s">
        <v>899</v>
      </c>
      <c r="AT285" s="97" t="s">
        <v>162</v>
      </c>
      <c r="AU285" s="97" t="s">
        <v>77</v>
      </c>
      <c r="AY285" s="97" t="s">
        <v>160</v>
      </c>
      <c r="BE285" s="253">
        <f>IF(N285="základní",J285,0)</f>
        <v>0</v>
      </c>
      <c r="BF285" s="253">
        <f>IF(N285="snížená",J285,0)</f>
        <v>0</v>
      </c>
      <c r="BG285" s="253">
        <f>IF(N285="zákl. přenesená",J285,0)</f>
        <v>0</v>
      </c>
      <c r="BH285" s="253">
        <f>IF(N285="sníž. přenesená",J285,0)</f>
        <v>0</v>
      </c>
      <c r="BI285" s="253">
        <f>IF(N285="nulová",J285,0)</f>
        <v>0</v>
      </c>
      <c r="BJ285" s="97" t="s">
        <v>77</v>
      </c>
      <c r="BK285" s="253">
        <f>ROUND(I285*H285,2)</f>
        <v>0</v>
      </c>
      <c r="BL285" s="97" t="s">
        <v>899</v>
      </c>
      <c r="BM285" s="97" t="s">
        <v>1255</v>
      </c>
    </row>
    <row r="286" spans="2:65" s="118" customFormat="1" ht="16.5" customHeight="1">
      <c r="B286" s="113"/>
      <c r="C286" s="243" t="s">
        <v>507</v>
      </c>
      <c r="D286" s="243" t="s">
        <v>162</v>
      </c>
      <c r="E286" s="244" t="s">
        <v>897</v>
      </c>
      <c r="F286" s="245" t="s">
        <v>898</v>
      </c>
      <c r="G286" s="246" t="s">
        <v>781</v>
      </c>
      <c r="H286" s="247">
        <v>1</v>
      </c>
      <c r="I286" s="8"/>
      <c r="J286" s="248">
        <f>ROUND(I286*H286,2)</f>
        <v>0</v>
      </c>
      <c r="K286" s="245" t="s">
        <v>5</v>
      </c>
      <c r="L286" s="113"/>
      <c r="M286" s="249" t="s">
        <v>5</v>
      </c>
      <c r="N286" s="250" t="s">
        <v>44</v>
      </c>
      <c r="O286" s="114"/>
      <c r="P286" s="251">
        <f>O286*H286</f>
        <v>0</v>
      </c>
      <c r="Q286" s="251">
        <v>0</v>
      </c>
      <c r="R286" s="251">
        <f>Q286*H286</f>
        <v>0</v>
      </c>
      <c r="S286" s="251">
        <v>0</v>
      </c>
      <c r="T286" s="252">
        <f>S286*H286</f>
        <v>0</v>
      </c>
      <c r="AR286" s="97" t="s">
        <v>899</v>
      </c>
      <c r="AT286" s="97" t="s">
        <v>162</v>
      </c>
      <c r="AU286" s="97" t="s">
        <v>77</v>
      </c>
      <c r="AY286" s="97" t="s">
        <v>160</v>
      </c>
      <c r="BE286" s="253">
        <f>IF(N286="základní",J286,0)</f>
        <v>0</v>
      </c>
      <c r="BF286" s="253">
        <f>IF(N286="snížená",J286,0)</f>
        <v>0</v>
      </c>
      <c r="BG286" s="253">
        <f>IF(N286="zákl. přenesená",J286,0)</f>
        <v>0</v>
      </c>
      <c r="BH286" s="253">
        <f>IF(N286="sníž. přenesená",J286,0)</f>
        <v>0</v>
      </c>
      <c r="BI286" s="253">
        <f>IF(N286="nulová",J286,0)</f>
        <v>0</v>
      </c>
      <c r="BJ286" s="97" t="s">
        <v>77</v>
      </c>
      <c r="BK286" s="253">
        <f>ROUND(I286*H286,2)</f>
        <v>0</v>
      </c>
      <c r="BL286" s="97" t="s">
        <v>899</v>
      </c>
      <c r="BM286" s="97" t="s">
        <v>1256</v>
      </c>
    </row>
    <row r="287" spans="2:65" s="118" customFormat="1" ht="27.75" customHeight="1">
      <c r="B287" s="113"/>
      <c r="C287" s="243" t="s">
        <v>511</v>
      </c>
      <c r="D287" s="243" t="s">
        <v>162</v>
      </c>
      <c r="E287" s="244" t="s">
        <v>1257</v>
      </c>
      <c r="F287" s="245" t="s">
        <v>2318</v>
      </c>
      <c r="G287" s="246" t="s">
        <v>187</v>
      </c>
      <c r="H287" s="247">
        <v>120</v>
      </c>
      <c r="I287" s="8"/>
      <c r="J287" s="248">
        <f>ROUND(I287*H287,2)</f>
        <v>0</v>
      </c>
      <c r="K287" s="245" t="s">
        <v>5</v>
      </c>
      <c r="L287" s="113"/>
      <c r="M287" s="249" t="s">
        <v>5</v>
      </c>
      <c r="N287" s="250" t="s">
        <v>44</v>
      </c>
      <c r="O287" s="114"/>
      <c r="P287" s="251">
        <f>O287*H287</f>
        <v>0</v>
      </c>
      <c r="Q287" s="251">
        <v>0.5</v>
      </c>
      <c r="R287" s="251">
        <f>Q287*H287</f>
        <v>60</v>
      </c>
      <c r="S287" s="251">
        <v>0</v>
      </c>
      <c r="T287" s="252">
        <f>S287*H287</f>
        <v>0</v>
      </c>
      <c r="AR287" s="97" t="s">
        <v>899</v>
      </c>
      <c r="AT287" s="97" t="s">
        <v>162</v>
      </c>
      <c r="AU287" s="97" t="s">
        <v>77</v>
      </c>
      <c r="AY287" s="97" t="s">
        <v>160</v>
      </c>
      <c r="BE287" s="253">
        <f>IF(N287="základní",J287,0)</f>
        <v>0</v>
      </c>
      <c r="BF287" s="253">
        <f>IF(N287="snížená",J287,0)</f>
        <v>0</v>
      </c>
      <c r="BG287" s="253">
        <f>IF(N287="zákl. přenesená",J287,0)</f>
        <v>0</v>
      </c>
      <c r="BH287" s="253">
        <f>IF(N287="sníž. přenesená",J287,0)</f>
        <v>0</v>
      </c>
      <c r="BI287" s="253">
        <f>IF(N287="nulová",J287,0)</f>
        <v>0</v>
      </c>
      <c r="BJ287" s="97" t="s">
        <v>77</v>
      </c>
      <c r="BK287" s="253">
        <f>ROUND(I287*H287,2)</f>
        <v>0</v>
      </c>
      <c r="BL287" s="97" t="s">
        <v>899</v>
      </c>
      <c r="BM287" s="97" t="s">
        <v>1258</v>
      </c>
    </row>
    <row r="288" spans="2:65" s="258" customFormat="1">
      <c r="B288" s="257"/>
      <c r="C288" s="243">
        <v>66</v>
      </c>
      <c r="D288" s="243" t="s">
        <v>162</v>
      </c>
      <c r="E288" s="244" t="s">
        <v>1257</v>
      </c>
      <c r="F288" s="305" t="s">
        <v>2319</v>
      </c>
      <c r="G288" s="246" t="s">
        <v>187</v>
      </c>
      <c r="H288" s="247">
        <v>60</v>
      </c>
      <c r="I288" s="8"/>
      <c r="J288" s="248">
        <f t="shared" ref="J288:J294" si="0">ROUND(I288*H288,2)</f>
        <v>0</v>
      </c>
      <c r="L288" s="257"/>
      <c r="M288" s="261"/>
      <c r="N288" s="262"/>
      <c r="O288" s="262"/>
      <c r="P288" s="262"/>
      <c r="Q288" s="262"/>
      <c r="R288" s="262"/>
      <c r="S288" s="262"/>
      <c r="T288" s="263"/>
      <c r="AT288" s="259" t="s">
        <v>171</v>
      </c>
      <c r="AU288" s="259" t="s">
        <v>77</v>
      </c>
      <c r="AV288" s="258" t="s">
        <v>77</v>
      </c>
      <c r="AW288" s="258" t="s">
        <v>36</v>
      </c>
      <c r="AX288" s="258" t="s">
        <v>73</v>
      </c>
      <c r="AY288" s="259" t="s">
        <v>160</v>
      </c>
    </row>
    <row r="289" spans="2:51" s="258" customFormat="1">
      <c r="B289" s="257"/>
      <c r="C289" s="243">
        <v>67</v>
      </c>
      <c r="D289" s="243" t="s">
        <v>162</v>
      </c>
      <c r="E289" s="244" t="s">
        <v>1257</v>
      </c>
      <c r="F289" s="305" t="s">
        <v>2320</v>
      </c>
      <c r="G289" s="246" t="s">
        <v>979</v>
      </c>
      <c r="H289" s="247">
        <v>7</v>
      </c>
      <c r="I289" s="8"/>
      <c r="J289" s="248">
        <f t="shared" si="0"/>
        <v>0</v>
      </c>
      <c r="L289" s="257"/>
      <c r="M289" s="261"/>
      <c r="N289" s="262"/>
      <c r="O289" s="262"/>
      <c r="P289" s="262"/>
      <c r="Q289" s="262"/>
      <c r="R289" s="262"/>
      <c r="S289" s="262"/>
      <c r="T289" s="263"/>
      <c r="AT289" s="259" t="s">
        <v>171</v>
      </c>
      <c r="AU289" s="259" t="s">
        <v>77</v>
      </c>
      <c r="AV289" s="258" t="s">
        <v>77</v>
      </c>
      <c r="AW289" s="258" t="s">
        <v>36</v>
      </c>
      <c r="AX289" s="258" t="s">
        <v>73</v>
      </c>
      <c r="AY289" s="259" t="s">
        <v>160</v>
      </c>
    </row>
    <row r="290" spans="2:51" s="258" customFormat="1">
      <c r="B290" s="257"/>
      <c r="C290" s="243">
        <v>68</v>
      </c>
      <c r="D290" s="243" t="s">
        <v>162</v>
      </c>
      <c r="E290" s="244" t="s">
        <v>1257</v>
      </c>
      <c r="F290" s="305" t="s">
        <v>1259</v>
      </c>
      <c r="G290" s="246" t="s">
        <v>979</v>
      </c>
      <c r="H290" s="247">
        <v>7</v>
      </c>
      <c r="I290" s="8"/>
      <c r="J290" s="248">
        <f t="shared" si="0"/>
        <v>0</v>
      </c>
      <c r="L290" s="257"/>
      <c r="M290" s="261"/>
      <c r="N290" s="262"/>
      <c r="O290" s="262"/>
      <c r="P290" s="262"/>
      <c r="Q290" s="262"/>
      <c r="R290" s="262"/>
      <c r="S290" s="262"/>
      <c r="T290" s="263"/>
      <c r="AT290" s="259" t="s">
        <v>171</v>
      </c>
      <c r="AU290" s="259" t="s">
        <v>77</v>
      </c>
      <c r="AV290" s="258" t="s">
        <v>77</v>
      </c>
      <c r="AW290" s="258" t="s">
        <v>36</v>
      </c>
      <c r="AX290" s="258" t="s">
        <v>73</v>
      </c>
      <c r="AY290" s="259" t="s">
        <v>160</v>
      </c>
    </row>
    <row r="291" spans="2:51" s="258" customFormat="1" ht="40.5">
      <c r="B291" s="257"/>
      <c r="C291" s="243">
        <v>69</v>
      </c>
      <c r="D291" s="243" t="s">
        <v>162</v>
      </c>
      <c r="E291" s="244" t="s">
        <v>1257</v>
      </c>
      <c r="F291" s="305" t="s">
        <v>2321</v>
      </c>
      <c r="G291" s="246" t="s">
        <v>781</v>
      </c>
      <c r="H291" s="247">
        <v>2</v>
      </c>
      <c r="I291" s="8"/>
      <c r="J291" s="248">
        <f t="shared" si="0"/>
        <v>0</v>
      </c>
      <c r="L291" s="257"/>
      <c r="M291" s="261"/>
      <c r="N291" s="262"/>
      <c r="O291" s="262"/>
      <c r="P291" s="262"/>
      <c r="Q291" s="262"/>
      <c r="R291" s="262"/>
      <c r="S291" s="262"/>
      <c r="T291" s="263"/>
      <c r="AT291" s="259" t="s">
        <v>171</v>
      </c>
      <c r="AU291" s="259" t="s">
        <v>77</v>
      </c>
      <c r="AV291" s="258" t="s">
        <v>77</v>
      </c>
      <c r="AW291" s="258" t="s">
        <v>36</v>
      </c>
      <c r="AX291" s="258" t="s">
        <v>73</v>
      </c>
      <c r="AY291" s="259" t="s">
        <v>160</v>
      </c>
    </row>
    <row r="292" spans="2:51" s="258" customFormat="1">
      <c r="B292" s="257"/>
      <c r="C292" s="243">
        <v>70</v>
      </c>
      <c r="D292" s="243" t="s">
        <v>162</v>
      </c>
      <c r="E292" s="244" t="s">
        <v>1257</v>
      </c>
      <c r="F292" s="305" t="s">
        <v>2322</v>
      </c>
      <c r="G292" s="246" t="s">
        <v>781</v>
      </c>
      <c r="H292" s="247">
        <v>1</v>
      </c>
      <c r="I292" s="8"/>
      <c r="J292" s="248">
        <f t="shared" si="0"/>
        <v>0</v>
      </c>
      <c r="L292" s="257"/>
      <c r="M292" s="261"/>
      <c r="N292" s="262"/>
      <c r="O292" s="262"/>
      <c r="P292" s="262"/>
      <c r="Q292" s="262"/>
      <c r="R292" s="262"/>
      <c r="S292" s="262"/>
      <c r="T292" s="263"/>
      <c r="AT292" s="259" t="s">
        <v>171</v>
      </c>
      <c r="AU292" s="259" t="s">
        <v>77</v>
      </c>
      <c r="AV292" s="258" t="s">
        <v>77</v>
      </c>
      <c r="AW292" s="258" t="s">
        <v>36</v>
      </c>
      <c r="AX292" s="258" t="s">
        <v>73</v>
      </c>
      <c r="AY292" s="259" t="s">
        <v>160</v>
      </c>
    </row>
    <row r="293" spans="2:51" s="258" customFormat="1" ht="27">
      <c r="B293" s="257"/>
      <c r="C293" s="243">
        <v>71</v>
      </c>
      <c r="D293" s="243" t="s">
        <v>162</v>
      </c>
      <c r="E293" s="244" t="s">
        <v>1257</v>
      </c>
      <c r="F293" s="305" t="s">
        <v>2323</v>
      </c>
      <c r="G293" s="246" t="s">
        <v>781</v>
      </c>
      <c r="H293" s="247">
        <v>1</v>
      </c>
      <c r="I293" s="8"/>
      <c r="J293" s="248">
        <f t="shared" si="0"/>
        <v>0</v>
      </c>
      <c r="L293" s="257"/>
      <c r="M293" s="261"/>
      <c r="N293" s="262"/>
      <c r="O293" s="262"/>
      <c r="P293" s="262"/>
      <c r="Q293" s="262"/>
      <c r="R293" s="262"/>
      <c r="S293" s="262"/>
      <c r="T293" s="263"/>
      <c r="AT293" s="259" t="s">
        <v>171</v>
      </c>
      <c r="AU293" s="259" t="s">
        <v>77</v>
      </c>
      <c r="AV293" s="258" t="s">
        <v>77</v>
      </c>
      <c r="AW293" s="258" t="s">
        <v>36</v>
      </c>
      <c r="AX293" s="258" t="s">
        <v>73</v>
      </c>
      <c r="AY293" s="259" t="s">
        <v>160</v>
      </c>
    </row>
    <row r="294" spans="2:51" s="258" customFormat="1" ht="27">
      <c r="B294" s="257"/>
      <c r="C294" s="243">
        <v>72</v>
      </c>
      <c r="D294" s="243" t="s">
        <v>162</v>
      </c>
      <c r="E294" s="244" t="s">
        <v>1257</v>
      </c>
      <c r="F294" s="305" t="s">
        <v>2324</v>
      </c>
      <c r="G294" s="246" t="s">
        <v>210</v>
      </c>
      <c r="H294" s="247">
        <v>9</v>
      </c>
      <c r="I294" s="8"/>
      <c r="J294" s="248">
        <f t="shared" si="0"/>
        <v>0</v>
      </c>
      <c r="L294" s="257"/>
      <c r="M294" s="261"/>
      <c r="N294" s="262"/>
      <c r="O294" s="262"/>
      <c r="P294" s="262"/>
      <c r="Q294" s="262"/>
      <c r="R294" s="262"/>
      <c r="S294" s="262"/>
      <c r="T294" s="263"/>
      <c r="AT294" s="259" t="s">
        <v>171</v>
      </c>
      <c r="AU294" s="259" t="s">
        <v>77</v>
      </c>
      <c r="AV294" s="258" t="s">
        <v>77</v>
      </c>
      <c r="AW294" s="258" t="s">
        <v>36</v>
      </c>
      <c r="AX294" s="258" t="s">
        <v>73</v>
      </c>
      <c r="AY294" s="259" t="s">
        <v>160</v>
      </c>
    </row>
    <row r="295" spans="2:51" s="265" customFormat="1">
      <c r="B295" s="264"/>
      <c r="D295" s="254"/>
      <c r="E295" s="266"/>
      <c r="F295" s="267"/>
      <c r="H295" s="268"/>
      <c r="L295" s="264"/>
      <c r="M295" s="301"/>
      <c r="N295" s="302"/>
      <c r="O295" s="302"/>
      <c r="P295" s="302"/>
      <c r="Q295" s="302"/>
      <c r="R295" s="302"/>
      <c r="S295" s="302"/>
      <c r="T295" s="303"/>
      <c r="AT295" s="266"/>
      <c r="AU295" s="266"/>
      <c r="AY295" s="266"/>
    </row>
    <row r="296" spans="2:51" s="118" customFormat="1" ht="6.95" customHeight="1">
      <c r="B296" s="129"/>
      <c r="C296" s="130"/>
      <c r="D296" s="130"/>
      <c r="E296" s="130"/>
      <c r="F296" s="130"/>
      <c r="G296" s="130"/>
      <c r="H296" s="130"/>
      <c r="I296" s="130"/>
      <c r="J296" s="130"/>
      <c r="K296" s="130"/>
      <c r="L296" s="113"/>
    </row>
  </sheetData>
  <sheetProtection algorithmName="SHA-512" hashValue="7Gsn8OsmqlEoEFYJT4bl6+vRR/OyG1Sn78PXz42HrtC0TVBS3mls2h/IwqZ/5goOdf6TgJr6h309Rc2yO4FeLA==" saltValue="AiKzKFBNfDku4PAE5oeIMA==" spinCount="100000" sheet="1" objects="1" scenarios="1"/>
  <autoFilter ref="C91:K295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77"/>
  <sheetViews>
    <sheetView showGridLines="0" workbookViewId="0">
      <pane ySplit="1" topLeftCell="A15" activePane="bottomLeft" state="frozen"/>
      <selection pane="bottomLeft" activeCell="F449" sqref="F449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109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ht="15">
      <c r="B8" s="101"/>
      <c r="C8" s="102"/>
      <c r="D8" s="109" t="s">
        <v>125</v>
      </c>
      <c r="E8" s="102"/>
      <c r="F8" s="102"/>
      <c r="G8" s="102"/>
      <c r="H8" s="102"/>
      <c r="I8" s="102"/>
      <c r="J8" s="102"/>
      <c r="K8" s="104"/>
    </row>
    <row r="9" spans="1:70" s="118" customFormat="1" ht="16.5" customHeight="1">
      <c r="B9" s="113"/>
      <c r="C9" s="114"/>
      <c r="D9" s="114"/>
      <c r="E9" s="354" t="s">
        <v>1260</v>
      </c>
      <c r="F9" s="355"/>
      <c r="G9" s="355"/>
      <c r="H9" s="355"/>
      <c r="I9" s="114"/>
      <c r="J9" s="114"/>
      <c r="K9" s="117"/>
    </row>
    <row r="10" spans="1:70" s="118" customFormat="1" ht="15">
      <c r="B10" s="113"/>
      <c r="C10" s="114"/>
      <c r="D10" s="109" t="s">
        <v>127</v>
      </c>
      <c r="E10" s="114"/>
      <c r="F10" s="114"/>
      <c r="G10" s="114"/>
      <c r="H10" s="114"/>
      <c r="I10" s="114"/>
      <c r="J10" s="114"/>
      <c r="K10" s="117"/>
    </row>
    <row r="11" spans="1:70" s="118" customFormat="1" ht="36.950000000000003" customHeight="1">
      <c r="B11" s="113"/>
      <c r="C11" s="114"/>
      <c r="D11" s="114"/>
      <c r="E11" s="356" t="s">
        <v>1261</v>
      </c>
      <c r="F11" s="355"/>
      <c r="G11" s="355"/>
      <c r="H11" s="355"/>
      <c r="I11" s="114"/>
      <c r="J11" s="114"/>
      <c r="K11" s="117"/>
    </row>
    <row r="12" spans="1:70" s="118" customFormat="1">
      <c r="B12" s="113"/>
      <c r="C12" s="114"/>
      <c r="D12" s="114"/>
      <c r="E12" s="114"/>
      <c r="F12" s="114"/>
      <c r="G12" s="114"/>
      <c r="H12" s="114"/>
      <c r="I12" s="114"/>
      <c r="J12" s="114"/>
      <c r="K12" s="117"/>
    </row>
    <row r="13" spans="1:70" s="118" customFormat="1" ht="14.45" customHeight="1">
      <c r="B13" s="113"/>
      <c r="C13" s="114"/>
      <c r="D13" s="109" t="s">
        <v>20</v>
      </c>
      <c r="E13" s="114"/>
      <c r="F13" s="110" t="s">
        <v>21</v>
      </c>
      <c r="G13" s="114"/>
      <c r="H13" s="114"/>
      <c r="I13" s="109" t="s">
        <v>22</v>
      </c>
      <c r="J13" s="110" t="s">
        <v>5</v>
      </c>
      <c r="K13" s="117"/>
    </row>
    <row r="14" spans="1:70" s="118" customFormat="1" ht="14.45" customHeight="1">
      <c r="B14" s="113"/>
      <c r="C14" s="114"/>
      <c r="D14" s="109" t="s">
        <v>24</v>
      </c>
      <c r="E14" s="114"/>
      <c r="F14" s="110" t="s">
        <v>25</v>
      </c>
      <c r="G14" s="114"/>
      <c r="H14" s="114"/>
      <c r="I14" s="109" t="s">
        <v>26</v>
      </c>
      <c r="J14" s="184" t="str">
        <f>'Rekapitulace stavby'!AN8</f>
        <v>28. 12. 2018</v>
      </c>
      <c r="K14" s="117"/>
    </row>
    <row r="15" spans="1:70" s="118" customFormat="1" ht="10.9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7"/>
    </row>
    <row r="16" spans="1:70" s="118" customFormat="1" ht="14.45" customHeight="1">
      <c r="B16" s="113"/>
      <c r="C16" s="114"/>
      <c r="D16" s="109" t="s">
        <v>28</v>
      </c>
      <c r="E16" s="114"/>
      <c r="F16" s="114"/>
      <c r="G16" s="114"/>
      <c r="H16" s="114"/>
      <c r="I16" s="109" t="s">
        <v>29</v>
      </c>
      <c r="J16" s="110" t="s">
        <v>5</v>
      </c>
      <c r="K16" s="117"/>
    </row>
    <row r="17" spans="2:11" s="118" customFormat="1" ht="18" customHeight="1">
      <c r="B17" s="113"/>
      <c r="C17" s="114"/>
      <c r="D17" s="114"/>
      <c r="E17" s="110" t="s">
        <v>30</v>
      </c>
      <c r="F17" s="114"/>
      <c r="G17" s="114"/>
      <c r="H17" s="114"/>
      <c r="I17" s="109" t="s">
        <v>31</v>
      </c>
      <c r="J17" s="110" t="s">
        <v>5</v>
      </c>
      <c r="K17" s="117"/>
    </row>
    <row r="18" spans="2:11" s="118" customFormat="1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7"/>
    </row>
    <row r="19" spans="2:11" s="118" customFormat="1" ht="14.45" customHeight="1">
      <c r="B19" s="113"/>
      <c r="C19" s="114"/>
      <c r="D19" s="109" t="s">
        <v>32</v>
      </c>
      <c r="E19" s="114"/>
      <c r="F19" s="114"/>
      <c r="G19" s="114"/>
      <c r="H19" s="114"/>
      <c r="I19" s="109" t="s">
        <v>29</v>
      </c>
      <c r="J19" s="110" t="str">
        <f>IF('Rekapitulace stavby'!AN13="Vyplň údaj","",IF('Rekapitulace stavby'!AN13="","",'Rekapitulace stavby'!AN13))</f>
        <v/>
      </c>
      <c r="K19" s="117"/>
    </row>
    <row r="20" spans="2:11" s="118" customFormat="1" ht="18" customHeight="1">
      <c r="B20" s="113"/>
      <c r="C20" s="114"/>
      <c r="D20" s="114"/>
      <c r="E20" s="110" t="str">
        <f>IF('Rekapitulace stavby'!E14="Vyplň údaj","",IF('Rekapitulace stavby'!E14="","",'Rekapitulace stavby'!E14))</f>
        <v/>
      </c>
      <c r="F20" s="114"/>
      <c r="G20" s="114"/>
      <c r="H20" s="114"/>
      <c r="I20" s="109" t="s">
        <v>31</v>
      </c>
      <c r="J20" s="110" t="str">
        <f>IF('Rekapitulace stavby'!AN14="Vyplň údaj","",IF('Rekapitulace stavby'!AN14="","",'Rekapitulace stavby'!AN14))</f>
        <v/>
      </c>
      <c r="K20" s="117"/>
    </row>
    <row r="21" spans="2:11" s="118" customFormat="1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7"/>
    </row>
    <row r="22" spans="2:11" s="118" customFormat="1" ht="14.45" customHeight="1">
      <c r="B22" s="113"/>
      <c r="C22" s="114"/>
      <c r="D22" s="109" t="s">
        <v>34</v>
      </c>
      <c r="E22" s="114"/>
      <c r="F22" s="114"/>
      <c r="G22" s="114"/>
      <c r="H22" s="114"/>
      <c r="I22" s="109" t="s">
        <v>29</v>
      </c>
      <c r="J22" s="110" t="s">
        <v>5</v>
      </c>
      <c r="K22" s="117"/>
    </row>
    <row r="23" spans="2:11" s="118" customFormat="1" ht="18" customHeight="1">
      <c r="B23" s="113"/>
      <c r="C23" s="114"/>
      <c r="D23" s="114"/>
      <c r="E23" s="110" t="s">
        <v>35</v>
      </c>
      <c r="F23" s="114"/>
      <c r="G23" s="114"/>
      <c r="H23" s="114"/>
      <c r="I23" s="109" t="s">
        <v>31</v>
      </c>
      <c r="J23" s="110" t="s">
        <v>5</v>
      </c>
      <c r="K23" s="117"/>
    </row>
    <row r="24" spans="2:1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7"/>
    </row>
    <row r="25" spans="2:11" s="118" customFormat="1" ht="14.45" customHeight="1">
      <c r="B25" s="113"/>
      <c r="C25" s="114"/>
      <c r="D25" s="109" t="s">
        <v>37</v>
      </c>
      <c r="E25" s="114"/>
      <c r="F25" s="114"/>
      <c r="G25" s="114"/>
      <c r="H25" s="114"/>
      <c r="I25" s="114"/>
      <c r="J25" s="114"/>
      <c r="K25" s="117"/>
    </row>
    <row r="26" spans="2:11" s="188" customFormat="1" ht="71.25" customHeight="1">
      <c r="B26" s="185"/>
      <c r="C26" s="186"/>
      <c r="D26" s="186"/>
      <c r="E26" s="326" t="s">
        <v>38</v>
      </c>
      <c r="F26" s="326"/>
      <c r="G26" s="326"/>
      <c r="H26" s="326"/>
      <c r="I26" s="186"/>
      <c r="J26" s="186"/>
      <c r="K26" s="187"/>
    </row>
    <row r="27" spans="2:11" s="118" customFormat="1" ht="6.95" customHeight="1">
      <c r="B27" s="113"/>
      <c r="C27" s="114"/>
      <c r="D27" s="114"/>
      <c r="E27" s="114"/>
      <c r="F27" s="114"/>
      <c r="G27" s="114"/>
      <c r="H27" s="114"/>
      <c r="I27" s="114"/>
      <c r="J27" s="114"/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25.35" customHeight="1">
      <c r="B29" s="113"/>
      <c r="C29" s="114"/>
      <c r="D29" s="190" t="s">
        <v>39</v>
      </c>
      <c r="E29" s="114"/>
      <c r="F29" s="114"/>
      <c r="G29" s="114"/>
      <c r="H29" s="114"/>
      <c r="I29" s="114"/>
      <c r="J29" s="191">
        <f>ROUND(J92,2)</f>
        <v>0</v>
      </c>
      <c r="K29" s="117"/>
    </row>
    <row r="30" spans="2:11" s="118" customFormat="1" ht="6.95" customHeight="1">
      <c r="B30" s="113"/>
      <c r="C30" s="114"/>
      <c r="D30" s="142"/>
      <c r="E30" s="142"/>
      <c r="F30" s="142"/>
      <c r="G30" s="142"/>
      <c r="H30" s="142"/>
      <c r="I30" s="142"/>
      <c r="J30" s="142"/>
      <c r="K30" s="189"/>
    </row>
    <row r="31" spans="2:11" s="118" customFormat="1" ht="14.45" customHeight="1">
      <c r="B31" s="113"/>
      <c r="C31" s="114"/>
      <c r="D31" s="114"/>
      <c r="E31" s="114"/>
      <c r="F31" s="192" t="s">
        <v>41</v>
      </c>
      <c r="G31" s="114"/>
      <c r="H31" s="114"/>
      <c r="I31" s="192" t="s">
        <v>40</v>
      </c>
      <c r="J31" s="192" t="s">
        <v>42</v>
      </c>
      <c r="K31" s="117"/>
    </row>
    <row r="32" spans="2:11" s="118" customFormat="1" ht="14.45" customHeight="1">
      <c r="B32" s="113"/>
      <c r="C32" s="114"/>
      <c r="D32" s="121" t="s">
        <v>43</v>
      </c>
      <c r="E32" s="121" t="s">
        <v>44</v>
      </c>
      <c r="F32" s="193">
        <f>ROUND(SUM(BE92:BE476), 2)</f>
        <v>0</v>
      </c>
      <c r="G32" s="114"/>
      <c r="H32" s="114"/>
      <c r="I32" s="194">
        <v>0.21</v>
      </c>
      <c r="J32" s="193">
        <f>ROUND(ROUND((SUM(BE92:BE476)), 2)*I32, 2)</f>
        <v>0</v>
      </c>
      <c r="K32" s="117"/>
    </row>
    <row r="33" spans="2:11" s="118" customFormat="1" ht="14.45" customHeight="1">
      <c r="B33" s="113"/>
      <c r="C33" s="114"/>
      <c r="D33" s="114"/>
      <c r="E33" s="121" t="s">
        <v>45</v>
      </c>
      <c r="F33" s="193">
        <f>ROUND(SUM(BF92:BF476), 2)</f>
        <v>0</v>
      </c>
      <c r="G33" s="114"/>
      <c r="H33" s="114"/>
      <c r="I33" s="194">
        <v>0.15</v>
      </c>
      <c r="J33" s="193">
        <f>ROUND(ROUND((SUM(BF92:BF476)), 2)*I33, 2)</f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46</v>
      </c>
      <c r="F34" s="193">
        <f>ROUND(SUM(BG92:BG476), 2)</f>
        <v>0</v>
      </c>
      <c r="G34" s="114"/>
      <c r="H34" s="114"/>
      <c r="I34" s="194">
        <v>0.21</v>
      </c>
      <c r="J34" s="193">
        <v>0</v>
      </c>
      <c r="K34" s="117"/>
    </row>
    <row r="35" spans="2:11" s="118" customFormat="1" ht="14.45" hidden="1" customHeight="1">
      <c r="B35" s="113"/>
      <c r="C35" s="114"/>
      <c r="D35" s="114"/>
      <c r="E35" s="121" t="s">
        <v>47</v>
      </c>
      <c r="F35" s="193">
        <f>ROUND(SUM(BH92:BH476), 2)</f>
        <v>0</v>
      </c>
      <c r="G35" s="114"/>
      <c r="H35" s="114"/>
      <c r="I35" s="194">
        <v>0.15</v>
      </c>
      <c r="J35" s="193">
        <v>0</v>
      </c>
      <c r="K35" s="117"/>
    </row>
    <row r="36" spans="2:11" s="118" customFormat="1" ht="14.45" hidden="1" customHeight="1">
      <c r="B36" s="113"/>
      <c r="C36" s="114"/>
      <c r="D36" s="114"/>
      <c r="E36" s="121" t="s">
        <v>48</v>
      </c>
      <c r="F36" s="193">
        <f>ROUND(SUM(BI92:BI476), 2)</f>
        <v>0</v>
      </c>
      <c r="G36" s="114"/>
      <c r="H36" s="114"/>
      <c r="I36" s="194">
        <v>0</v>
      </c>
      <c r="J36" s="193">
        <v>0</v>
      </c>
      <c r="K36" s="117"/>
    </row>
    <row r="37" spans="2:11" s="118" customFormat="1" ht="6.95" customHeight="1">
      <c r="B37" s="113"/>
      <c r="C37" s="114"/>
      <c r="D37" s="114"/>
      <c r="E37" s="114"/>
      <c r="F37" s="114"/>
      <c r="G37" s="114"/>
      <c r="H37" s="114"/>
      <c r="I37" s="114"/>
      <c r="J37" s="114"/>
      <c r="K37" s="117"/>
    </row>
    <row r="38" spans="2:11" s="118" customFormat="1" ht="25.35" customHeight="1">
      <c r="B38" s="113"/>
      <c r="C38" s="195"/>
      <c r="D38" s="196" t="s">
        <v>49</v>
      </c>
      <c r="E38" s="145"/>
      <c r="F38" s="145"/>
      <c r="G38" s="197" t="s">
        <v>50</v>
      </c>
      <c r="H38" s="198" t="s">
        <v>51</v>
      </c>
      <c r="I38" s="145"/>
      <c r="J38" s="199">
        <f>SUM(J29:J36)</f>
        <v>0</v>
      </c>
      <c r="K38" s="200"/>
    </row>
    <row r="39" spans="2:11" s="118" customFormat="1" ht="14.45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1"/>
    </row>
    <row r="43" spans="2:11" s="118" customFormat="1" ht="6.95" customHeight="1">
      <c r="B43" s="132"/>
      <c r="C43" s="133"/>
      <c r="D43" s="133"/>
      <c r="E43" s="133"/>
      <c r="F43" s="133"/>
      <c r="G43" s="133"/>
      <c r="H43" s="133"/>
      <c r="I43" s="133"/>
      <c r="J43" s="133"/>
      <c r="K43" s="201"/>
    </row>
    <row r="44" spans="2:11" s="118" customFormat="1" ht="36.950000000000003" customHeight="1">
      <c r="B44" s="113"/>
      <c r="C44" s="103" t="s">
        <v>129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6.9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7"/>
    </row>
    <row r="46" spans="2:11" s="118" customFormat="1" ht="14.45" customHeight="1">
      <c r="B46" s="113"/>
      <c r="C46" s="109" t="s">
        <v>19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6.5" customHeight="1">
      <c r="B47" s="113"/>
      <c r="C47" s="114"/>
      <c r="D47" s="114"/>
      <c r="E47" s="354" t="str">
        <f>E7</f>
        <v>Kosmonosy, obnova vodovodu a kanalizace - 2019 - etapa 1, část A</v>
      </c>
      <c r="F47" s="360"/>
      <c r="G47" s="360"/>
      <c r="H47" s="360"/>
      <c r="I47" s="114"/>
      <c r="J47" s="114"/>
      <c r="K47" s="117"/>
    </row>
    <row r="48" spans="2:11" ht="15">
      <c r="B48" s="101"/>
      <c r="C48" s="109" t="s">
        <v>125</v>
      </c>
      <c r="D48" s="102"/>
      <c r="E48" s="102"/>
      <c r="F48" s="102"/>
      <c r="G48" s="102"/>
      <c r="H48" s="102"/>
      <c r="I48" s="102"/>
      <c r="J48" s="102"/>
      <c r="K48" s="104"/>
    </row>
    <row r="49" spans="2:47" s="118" customFormat="1" ht="16.5" customHeight="1">
      <c r="B49" s="113"/>
      <c r="C49" s="114"/>
      <c r="D49" s="114"/>
      <c r="E49" s="354" t="s">
        <v>1260</v>
      </c>
      <c r="F49" s="355"/>
      <c r="G49" s="355"/>
      <c r="H49" s="355"/>
      <c r="I49" s="114"/>
      <c r="J49" s="114"/>
      <c r="K49" s="117"/>
    </row>
    <row r="50" spans="2:47" s="118" customFormat="1" ht="14.45" customHeight="1">
      <c r="B50" s="113"/>
      <c r="C50" s="109" t="s">
        <v>127</v>
      </c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7.25" customHeight="1">
      <c r="B51" s="113"/>
      <c r="C51" s="114"/>
      <c r="D51" s="114"/>
      <c r="E51" s="356" t="str">
        <f>E11</f>
        <v>5.1 - SO 5.1 Stoka AA-1</v>
      </c>
      <c r="F51" s="355"/>
      <c r="G51" s="355"/>
      <c r="H51" s="355"/>
      <c r="I51" s="114"/>
      <c r="J51" s="114"/>
      <c r="K51" s="117"/>
    </row>
    <row r="52" spans="2:47" s="118" customFormat="1" ht="6.95" customHeight="1">
      <c r="B52" s="113"/>
      <c r="C52" s="114"/>
      <c r="D52" s="114"/>
      <c r="E52" s="114"/>
      <c r="F52" s="114"/>
      <c r="G52" s="114"/>
      <c r="H52" s="114"/>
      <c r="I52" s="114"/>
      <c r="J52" s="114"/>
      <c r="K52" s="117"/>
    </row>
    <row r="53" spans="2:47" s="118" customFormat="1" ht="18" customHeight="1">
      <c r="B53" s="113"/>
      <c r="C53" s="109" t="s">
        <v>24</v>
      </c>
      <c r="D53" s="114"/>
      <c r="E53" s="114"/>
      <c r="F53" s="110" t="str">
        <f>F14</f>
        <v>Kosmonosy</v>
      </c>
      <c r="G53" s="114"/>
      <c r="H53" s="114"/>
      <c r="I53" s="109" t="s">
        <v>26</v>
      </c>
      <c r="J53" s="184" t="str">
        <f>IF(J14="","",J14)</f>
        <v>28. 12. 2018</v>
      </c>
      <c r="K53" s="117"/>
    </row>
    <row r="54" spans="2:47" s="118" customFormat="1" ht="6.95" customHeight="1">
      <c r="B54" s="113"/>
      <c r="C54" s="114"/>
      <c r="D54" s="114"/>
      <c r="E54" s="114"/>
      <c r="F54" s="114"/>
      <c r="G54" s="114"/>
      <c r="H54" s="114"/>
      <c r="I54" s="114"/>
      <c r="J54" s="114"/>
      <c r="K54" s="117"/>
    </row>
    <row r="55" spans="2:47" s="118" customFormat="1" ht="15">
      <c r="B55" s="113"/>
      <c r="C55" s="109" t="s">
        <v>28</v>
      </c>
      <c r="D55" s="114"/>
      <c r="E55" s="114"/>
      <c r="F55" s="110" t="str">
        <f>E17</f>
        <v>Vodovody a kanalizace Mladá Boleslav, a.s.</v>
      </c>
      <c r="G55" s="114"/>
      <c r="H55" s="114"/>
      <c r="I55" s="109" t="s">
        <v>34</v>
      </c>
      <c r="J55" s="326" t="str">
        <f>E23</f>
        <v>Šindlar s.r.o., Na Brně 372/2a, Hradec Králové 6</v>
      </c>
      <c r="K55" s="117"/>
    </row>
    <row r="56" spans="2:47" s="118" customFormat="1" ht="14.45" customHeight="1">
      <c r="B56" s="113"/>
      <c r="C56" s="109" t="s">
        <v>32</v>
      </c>
      <c r="D56" s="114"/>
      <c r="E56" s="114"/>
      <c r="F56" s="110" t="str">
        <f>IF(E20="","",E20)</f>
        <v/>
      </c>
      <c r="G56" s="114"/>
      <c r="H56" s="114"/>
      <c r="I56" s="114"/>
      <c r="J56" s="357"/>
      <c r="K56" s="117"/>
    </row>
    <row r="57" spans="2:47" s="118" customFormat="1" ht="10.35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7"/>
    </row>
    <row r="58" spans="2:47" s="118" customFormat="1" ht="29.25" customHeight="1">
      <c r="B58" s="113"/>
      <c r="C58" s="202" t="s">
        <v>130</v>
      </c>
      <c r="D58" s="195"/>
      <c r="E58" s="195"/>
      <c r="F58" s="195"/>
      <c r="G58" s="195"/>
      <c r="H58" s="195"/>
      <c r="I58" s="195"/>
      <c r="J58" s="203" t="s">
        <v>131</v>
      </c>
      <c r="K58" s="204"/>
    </row>
    <row r="59" spans="2:47" s="118" customFormat="1" ht="10.35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7"/>
    </row>
    <row r="60" spans="2:47" s="118" customFormat="1" ht="29.25" customHeight="1">
      <c r="B60" s="113"/>
      <c r="C60" s="205" t="s">
        <v>132</v>
      </c>
      <c r="D60" s="114"/>
      <c r="E60" s="114"/>
      <c r="F60" s="114"/>
      <c r="G60" s="114"/>
      <c r="H60" s="114"/>
      <c r="I60" s="114"/>
      <c r="J60" s="191">
        <f>J92</f>
        <v>0</v>
      </c>
      <c r="K60" s="117"/>
      <c r="AU60" s="97" t="s">
        <v>133</v>
      </c>
    </row>
    <row r="61" spans="2:47" s="212" customFormat="1" ht="24.95" customHeight="1">
      <c r="B61" s="206"/>
      <c r="C61" s="207"/>
      <c r="D61" s="208" t="s">
        <v>134</v>
      </c>
      <c r="E61" s="209"/>
      <c r="F61" s="209"/>
      <c r="G61" s="209"/>
      <c r="H61" s="209"/>
      <c r="I61" s="209"/>
      <c r="J61" s="210">
        <f>J93</f>
        <v>0</v>
      </c>
      <c r="K61" s="211"/>
    </row>
    <row r="62" spans="2:47" s="171" customFormat="1" ht="19.899999999999999" customHeight="1">
      <c r="B62" s="213"/>
      <c r="C62" s="214"/>
      <c r="D62" s="215" t="s">
        <v>135</v>
      </c>
      <c r="E62" s="216"/>
      <c r="F62" s="216"/>
      <c r="G62" s="216"/>
      <c r="H62" s="216"/>
      <c r="I62" s="216"/>
      <c r="J62" s="217">
        <f>J94</f>
        <v>0</v>
      </c>
      <c r="K62" s="218"/>
    </row>
    <row r="63" spans="2:47" s="171" customFormat="1" ht="19.899999999999999" customHeight="1">
      <c r="B63" s="213"/>
      <c r="C63" s="214"/>
      <c r="D63" s="215" t="s">
        <v>136</v>
      </c>
      <c r="E63" s="216"/>
      <c r="F63" s="216"/>
      <c r="G63" s="216"/>
      <c r="H63" s="216"/>
      <c r="I63" s="216"/>
      <c r="J63" s="217">
        <f>J243</f>
        <v>0</v>
      </c>
      <c r="K63" s="218"/>
    </row>
    <row r="64" spans="2:47" s="171" customFormat="1" ht="19.899999999999999" customHeight="1">
      <c r="B64" s="213"/>
      <c r="C64" s="214"/>
      <c r="D64" s="215" t="s">
        <v>137</v>
      </c>
      <c r="E64" s="216"/>
      <c r="F64" s="216"/>
      <c r="G64" s="216"/>
      <c r="H64" s="216"/>
      <c r="I64" s="216"/>
      <c r="J64" s="217">
        <f>J253</f>
        <v>0</v>
      </c>
      <c r="K64" s="218"/>
    </row>
    <row r="65" spans="2:12" s="171" customFormat="1" ht="19.899999999999999" customHeight="1">
      <c r="B65" s="213"/>
      <c r="C65" s="214"/>
      <c r="D65" s="215" t="s">
        <v>138</v>
      </c>
      <c r="E65" s="216"/>
      <c r="F65" s="216"/>
      <c r="G65" s="216"/>
      <c r="H65" s="216"/>
      <c r="I65" s="216"/>
      <c r="J65" s="217">
        <f>J264</f>
        <v>0</v>
      </c>
      <c r="K65" s="218"/>
    </row>
    <row r="66" spans="2:12" s="171" customFormat="1" ht="19.899999999999999" customHeight="1">
      <c r="B66" s="213"/>
      <c r="C66" s="214"/>
      <c r="D66" s="215" t="s">
        <v>139</v>
      </c>
      <c r="E66" s="216"/>
      <c r="F66" s="216"/>
      <c r="G66" s="216"/>
      <c r="H66" s="216"/>
      <c r="I66" s="216"/>
      <c r="J66" s="217">
        <f>J303</f>
        <v>0</v>
      </c>
      <c r="K66" s="218"/>
    </row>
    <row r="67" spans="2:12" s="171" customFormat="1" ht="19.899999999999999" customHeight="1">
      <c r="B67" s="213"/>
      <c r="C67" s="214"/>
      <c r="D67" s="215" t="s">
        <v>140</v>
      </c>
      <c r="E67" s="216"/>
      <c r="F67" s="216"/>
      <c r="G67" s="216"/>
      <c r="H67" s="216"/>
      <c r="I67" s="216"/>
      <c r="J67" s="217">
        <f>J353</f>
        <v>0</v>
      </c>
      <c r="K67" s="218"/>
    </row>
    <row r="68" spans="2:12" s="171" customFormat="1" ht="19.899999999999999" customHeight="1">
      <c r="B68" s="213"/>
      <c r="C68" s="214"/>
      <c r="D68" s="215" t="s">
        <v>141</v>
      </c>
      <c r="E68" s="216"/>
      <c r="F68" s="216"/>
      <c r="G68" s="216"/>
      <c r="H68" s="216"/>
      <c r="I68" s="216"/>
      <c r="J68" s="217">
        <f>J456</f>
        <v>0</v>
      </c>
      <c r="K68" s="218"/>
    </row>
    <row r="69" spans="2:12" s="171" customFormat="1" ht="19.899999999999999" customHeight="1">
      <c r="B69" s="213"/>
      <c r="C69" s="214"/>
      <c r="D69" s="215" t="s">
        <v>142</v>
      </c>
      <c r="E69" s="216"/>
      <c r="F69" s="216"/>
      <c r="G69" s="216"/>
      <c r="H69" s="216"/>
      <c r="I69" s="216"/>
      <c r="J69" s="217">
        <f>J468</f>
        <v>0</v>
      </c>
      <c r="K69" s="218"/>
    </row>
    <row r="70" spans="2:12" s="171" customFormat="1" ht="19.899999999999999" customHeight="1">
      <c r="B70" s="213"/>
      <c r="C70" s="214"/>
      <c r="D70" s="215" t="s">
        <v>143</v>
      </c>
      <c r="E70" s="216"/>
      <c r="F70" s="216"/>
      <c r="G70" s="216"/>
      <c r="H70" s="216"/>
      <c r="I70" s="216"/>
      <c r="J70" s="217">
        <f>J475</f>
        <v>0</v>
      </c>
      <c r="K70" s="218"/>
    </row>
    <row r="71" spans="2:12" s="118" customFormat="1" ht="21.75" customHeight="1">
      <c r="B71" s="113"/>
      <c r="C71" s="114"/>
      <c r="D71" s="114"/>
      <c r="E71" s="114"/>
      <c r="F71" s="114"/>
      <c r="G71" s="114"/>
      <c r="H71" s="114"/>
      <c r="I71" s="114"/>
      <c r="J71" s="114"/>
      <c r="K71" s="117"/>
    </row>
    <row r="72" spans="2:12" s="118" customFormat="1" ht="6.95" customHeight="1">
      <c r="B72" s="129"/>
      <c r="C72" s="130"/>
      <c r="D72" s="130"/>
      <c r="E72" s="130"/>
      <c r="F72" s="130"/>
      <c r="G72" s="130"/>
      <c r="H72" s="130"/>
      <c r="I72" s="130"/>
      <c r="J72" s="130"/>
      <c r="K72" s="131"/>
    </row>
    <row r="76" spans="2:12" s="118" customFormat="1" ht="6.95" customHeight="1"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13"/>
    </row>
    <row r="77" spans="2:12" s="118" customFormat="1" ht="36.950000000000003" customHeight="1">
      <c r="B77" s="113"/>
      <c r="C77" s="134" t="s">
        <v>144</v>
      </c>
      <c r="L77" s="113"/>
    </row>
    <row r="78" spans="2:12" s="118" customFormat="1" ht="6.95" customHeight="1">
      <c r="B78" s="113"/>
      <c r="L78" s="113"/>
    </row>
    <row r="79" spans="2:12" s="118" customFormat="1" ht="14.45" customHeight="1">
      <c r="B79" s="113"/>
      <c r="C79" s="136" t="s">
        <v>19</v>
      </c>
      <c r="L79" s="113"/>
    </row>
    <row r="80" spans="2:12" s="118" customFormat="1" ht="16.5" customHeight="1">
      <c r="B80" s="113"/>
      <c r="E80" s="358" t="str">
        <f>E7</f>
        <v>Kosmonosy, obnova vodovodu a kanalizace - 2019 - etapa 1, část A</v>
      </c>
      <c r="F80" s="359"/>
      <c r="G80" s="359"/>
      <c r="H80" s="359"/>
      <c r="L80" s="113"/>
    </row>
    <row r="81" spans="2:65" ht="15">
      <c r="B81" s="101"/>
      <c r="C81" s="136" t="s">
        <v>125</v>
      </c>
      <c r="L81" s="101"/>
    </row>
    <row r="82" spans="2:65" s="118" customFormat="1" ht="16.5" customHeight="1">
      <c r="B82" s="113"/>
      <c r="E82" s="358" t="s">
        <v>1260</v>
      </c>
      <c r="F82" s="352"/>
      <c r="G82" s="352"/>
      <c r="H82" s="352"/>
      <c r="L82" s="113"/>
    </row>
    <row r="83" spans="2:65" s="118" customFormat="1" ht="14.45" customHeight="1">
      <c r="B83" s="113"/>
      <c r="C83" s="136" t="s">
        <v>127</v>
      </c>
      <c r="L83" s="113"/>
    </row>
    <row r="84" spans="2:65" s="118" customFormat="1" ht="17.25" customHeight="1">
      <c r="B84" s="113"/>
      <c r="E84" s="345" t="str">
        <f>E11</f>
        <v>5.1 - SO 5.1 Stoka AA-1</v>
      </c>
      <c r="F84" s="352"/>
      <c r="G84" s="352"/>
      <c r="H84" s="352"/>
      <c r="L84" s="113"/>
    </row>
    <row r="85" spans="2:65" s="118" customFormat="1" ht="6.95" customHeight="1">
      <c r="B85" s="113"/>
      <c r="L85" s="113"/>
    </row>
    <row r="86" spans="2:65" s="118" customFormat="1" ht="18" customHeight="1">
      <c r="B86" s="113"/>
      <c r="C86" s="136" t="s">
        <v>24</v>
      </c>
      <c r="F86" s="219" t="str">
        <f>F14</f>
        <v>Kosmonosy</v>
      </c>
      <c r="I86" s="136" t="s">
        <v>26</v>
      </c>
      <c r="J86" s="220" t="str">
        <f>IF(J14="","",J14)</f>
        <v>28. 12. 2018</v>
      </c>
      <c r="L86" s="113"/>
    </row>
    <row r="87" spans="2:65" s="118" customFormat="1" ht="6.95" customHeight="1">
      <c r="B87" s="113"/>
      <c r="L87" s="113"/>
    </row>
    <row r="88" spans="2:65" s="118" customFormat="1" ht="15">
      <c r="B88" s="113"/>
      <c r="C88" s="136" t="s">
        <v>28</v>
      </c>
      <c r="F88" s="219" t="str">
        <f>E17</f>
        <v>Vodovody a kanalizace Mladá Boleslav, a.s.</v>
      </c>
      <c r="I88" s="136" t="s">
        <v>34</v>
      </c>
      <c r="J88" s="219" t="str">
        <f>E23</f>
        <v>Šindlar s.r.o., Na Brně 372/2a, Hradec Králové 6</v>
      </c>
      <c r="L88" s="113"/>
    </row>
    <row r="89" spans="2:65" s="118" customFormat="1" ht="14.45" customHeight="1">
      <c r="B89" s="113"/>
      <c r="C89" s="136" t="s">
        <v>32</v>
      </c>
      <c r="F89" s="219" t="str">
        <f>IF(E20="","",E20)</f>
        <v/>
      </c>
      <c r="L89" s="113"/>
    </row>
    <row r="90" spans="2:65" s="118" customFormat="1" ht="10.35" customHeight="1">
      <c r="B90" s="113"/>
      <c r="L90" s="113"/>
    </row>
    <row r="91" spans="2:65" s="225" customFormat="1" ht="29.25" customHeight="1">
      <c r="B91" s="221"/>
      <c r="C91" s="222" t="s">
        <v>145</v>
      </c>
      <c r="D91" s="223" t="s">
        <v>58</v>
      </c>
      <c r="E91" s="223" t="s">
        <v>54</v>
      </c>
      <c r="F91" s="223" t="s">
        <v>146</v>
      </c>
      <c r="G91" s="223" t="s">
        <v>147</v>
      </c>
      <c r="H91" s="223" t="s">
        <v>148</v>
      </c>
      <c r="I91" s="223" t="s">
        <v>149</v>
      </c>
      <c r="J91" s="223" t="s">
        <v>131</v>
      </c>
      <c r="K91" s="224" t="s">
        <v>150</v>
      </c>
      <c r="L91" s="221"/>
      <c r="M91" s="147" t="s">
        <v>151</v>
      </c>
      <c r="N91" s="148" t="s">
        <v>43</v>
      </c>
      <c r="O91" s="148" t="s">
        <v>152</v>
      </c>
      <c r="P91" s="148" t="s">
        <v>153</v>
      </c>
      <c r="Q91" s="148" t="s">
        <v>154</v>
      </c>
      <c r="R91" s="148" t="s">
        <v>155</v>
      </c>
      <c r="S91" s="148" t="s">
        <v>156</v>
      </c>
      <c r="T91" s="149" t="s">
        <v>157</v>
      </c>
    </row>
    <row r="92" spans="2:65" s="118" customFormat="1" ht="29.25" customHeight="1">
      <c r="B92" s="113"/>
      <c r="C92" s="151" t="s">
        <v>132</v>
      </c>
      <c r="J92" s="226">
        <f>BK92</f>
        <v>0</v>
      </c>
      <c r="L92" s="113"/>
      <c r="M92" s="150"/>
      <c r="N92" s="142"/>
      <c r="O92" s="142"/>
      <c r="P92" s="227">
        <f>P93</f>
        <v>0</v>
      </c>
      <c r="Q92" s="142"/>
      <c r="R92" s="227">
        <f>R93</f>
        <v>91.782853599999996</v>
      </c>
      <c r="S92" s="142"/>
      <c r="T92" s="228">
        <f>T93</f>
        <v>537.63289599999996</v>
      </c>
      <c r="AT92" s="97" t="s">
        <v>72</v>
      </c>
      <c r="AU92" s="97" t="s">
        <v>133</v>
      </c>
      <c r="BK92" s="229">
        <f>BK93</f>
        <v>0</v>
      </c>
    </row>
    <row r="93" spans="2:65" s="231" customFormat="1" ht="37.35" customHeight="1">
      <c r="B93" s="230"/>
      <c r="D93" s="232" t="s">
        <v>72</v>
      </c>
      <c r="E93" s="233" t="s">
        <v>158</v>
      </c>
      <c r="F93" s="233" t="s">
        <v>159</v>
      </c>
      <c r="J93" s="234">
        <f>BK93</f>
        <v>0</v>
      </c>
      <c r="L93" s="230"/>
      <c r="M93" s="235"/>
      <c r="N93" s="236"/>
      <c r="O93" s="236"/>
      <c r="P93" s="237">
        <f>P94+P243+P253+P264+P303+P353+P456+P468+P475</f>
        <v>0</v>
      </c>
      <c r="Q93" s="236"/>
      <c r="R93" s="237">
        <f>R94+R243+R253+R264+R303+R353+R456+R468+R475</f>
        <v>91.782853599999996</v>
      </c>
      <c r="S93" s="236"/>
      <c r="T93" s="238">
        <f>T94+T243+T253+T264+T303+T353+T456+T468+T475</f>
        <v>537.63289599999996</v>
      </c>
      <c r="AR93" s="232" t="s">
        <v>77</v>
      </c>
      <c r="AT93" s="239" t="s">
        <v>72</v>
      </c>
      <c r="AU93" s="239" t="s">
        <v>73</v>
      </c>
      <c r="AY93" s="232" t="s">
        <v>160</v>
      </c>
      <c r="BK93" s="240">
        <f>BK94+BK243+BK253+BK264+BK303+BK353+BK456+BK468+BK475</f>
        <v>0</v>
      </c>
    </row>
    <row r="94" spans="2:65" s="231" customFormat="1" ht="19.899999999999999" customHeight="1">
      <c r="B94" s="230"/>
      <c r="D94" s="232" t="s">
        <v>72</v>
      </c>
      <c r="E94" s="241" t="s">
        <v>77</v>
      </c>
      <c r="F94" s="241" t="s">
        <v>161</v>
      </c>
      <c r="J94" s="242">
        <f>BK94</f>
        <v>0</v>
      </c>
      <c r="L94" s="230"/>
      <c r="M94" s="235"/>
      <c r="N94" s="236"/>
      <c r="O94" s="236"/>
      <c r="P94" s="237">
        <f>SUM(P95:P242)</f>
        <v>0</v>
      </c>
      <c r="Q94" s="236"/>
      <c r="R94" s="237">
        <f>SUM(R95:R242)</f>
        <v>2.1963753000000001</v>
      </c>
      <c r="S94" s="236"/>
      <c r="T94" s="238">
        <f>SUM(T95:T242)</f>
        <v>437.566056</v>
      </c>
      <c r="AR94" s="232" t="s">
        <v>77</v>
      </c>
      <c r="AT94" s="239" t="s">
        <v>72</v>
      </c>
      <c r="AU94" s="239" t="s">
        <v>77</v>
      </c>
      <c r="AY94" s="232" t="s">
        <v>160</v>
      </c>
      <c r="BK94" s="240">
        <f>SUM(BK95:BK242)</f>
        <v>0</v>
      </c>
    </row>
    <row r="95" spans="2:65" s="118" customFormat="1" ht="51" customHeight="1">
      <c r="B95" s="113"/>
      <c r="C95" s="243" t="s">
        <v>77</v>
      </c>
      <c r="D95" s="243" t="s">
        <v>162</v>
      </c>
      <c r="E95" s="244" t="s">
        <v>163</v>
      </c>
      <c r="F95" s="245" t="s">
        <v>164</v>
      </c>
      <c r="G95" s="246" t="s">
        <v>165</v>
      </c>
      <c r="H95" s="247">
        <v>438.49400000000003</v>
      </c>
      <c r="I95" s="8"/>
      <c r="J95" s="248">
        <f>ROUND(I95*H95,2)</f>
        <v>0</v>
      </c>
      <c r="K95" s="245" t="s">
        <v>188</v>
      </c>
      <c r="L95" s="113"/>
      <c r="M95" s="249" t="s">
        <v>5</v>
      </c>
      <c r="N95" s="250" t="s">
        <v>44</v>
      </c>
      <c r="O95" s="114"/>
      <c r="P95" s="251">
        <f>O95*H95</f>
        <v>0</v>
      </c>
      <c r="Q95" s="251">
        <v>0</v>
      </c>
      <c r="R95" s="251">
        <f>Q95*H95</f>
        <v>0</v>
      </c>
      <c r="S95" s="251">
        <v>0.44</v>
      </c>
      <c r="T95" s="252">
        <f>S95*H95</f>
        <v>192.93736000000001</v>
      </c>
      <c r="AR95" s="97" t="s">
        <v>167</v>
      </c>
      <c r="AT95" s="97" t="s">
        <v>162</v>
      </c>
      <c r="AU95" s="97" t="s">
        <v>81</v>
      </c>
      <c r="AY95" s="97" t="s">
        <v>160</v>
      </c>
      <c r="BE95" s="253">
        <f>IF(N95="základní",J95,0)</f>
        <v>0</v>
      </c>
      <c r="BF95" s="253">
        <f>IF(N95="snížená",J95,0)</f>
        <v>0</v>
      </c>
      <c r="BG95" s="253">
        <f>IF(N95="zákl. přenesená",J95,0)</f>
        <v>0</v>
      </c>
      <c r="BH95" s="253">
        <f>IF(N95="sníž. přenesená",J95,0)</f>
        <v>0</v>
      </c>
      <c r="BI95" s="253">
        <f>IF(N95="nulová",J95,0)</f>
        <v>0</v>
      </c>
      <c r="BJ95" s="97" t="s">
        <v>77</v>
      </c>
      <c r="BK95" s="253">
        <f>ROUND(I95*H95,2)</f>
        <v>0</v>
      </c>
      <c r="BL95" s="97" t="s">
        <v>167</v>
      </c>
      <c r="BM95" s="97" t="s">
        <v>1262</v>
      </c>
    </row>
    <row r="96" spans="2:65" s="118" customFormat="1" ht="27">
      <c r="B96" s="113"/>
      <c r="D96" s="254" t="s">
        <v>169</v>
      </c>
      <c r="F96" s="255" t="s">
        <v>170</v>
      </c>
      <c r="I96" s="6"/>
      <c r="L96" s="113"/>
      <c r="M96" s="256"/>
      <c r="N96" s="114"/>
      <c r="O96" s="114"/>
      <c r="P96" s="114"/>
      <c r="Q96" s="114"/>
      <c r="R96" s="114"/>
      <c r="S96" s="114"/>
      <c r="T96" s="144"/>
      <c r="AT96" s="97" t="s">
        <v>169</v>
      </c>
      <c r="AU96" s="97" t="s">
        <v>81</v>
      </c>
    </row>
    <row r="97" spans="2:65" s="258" customFormat="1">
      <c r="B97" s="257"/>
      <c r="D97" s="254" t="s">
        <v>171</v>
      </c>
      <c r="E97" s="259" t="s">
        <v>5</v>
      </c>
      <c r="F97" s="260" t="s">
        <v>181</v>
      </c>
      <c r="H97" s="259" t="s">
        <v>5</v>
      </c>
      <c r="I97" s="9"/>
      <c r="L97" s="257"/>
      <c r="M97" s="261"/>
      <c r="N97" s="262"/>
      <c r="O97" s="262"/>
      <c r="P97" s="262"/>
      <c r="Q97" s="262"/>
      <c r="R97" s="262"/>
      <c r="S97" s="262"/>
      <c r="T97" s="263"/>
      <c r="AT97" s="259" t="s">
        <v>171</v>
      </c>
      <c r="AU97" s="259" t="s">
        <v>81</v>
      </c>
      <c r="AV97" s="258" t="s">
        <v>77</v>
      </c>
      <c r="AW97" s="258" t="s">
        <v>36</v>
      </c>
      <c r="AX97" s="258" t="s">
        <v>73</v>
      </c>
      <c r="AY97" s="259" t="s">
        <v>160</v>
      </c>
    </row>
    <row r="98" spans="2:65" s="258" customFormat="1">
      <c r="B98" s="257"/>
      <c r="D98" s="254" t="s">
        <v>171</v>
      </c>
      <c r="E98" s="259" t="s">
        <v>5</v>
      </c>
      <c r="F98" s="260" t="s">
        <v>173</v>
      </c>
      <c r="H98" s="259" t="s">
        <v>5</v>
      </c>
      <c r="I98" s="9"/>
      <c r="L98" s="257"/>
      <c r="M98" s="261"/>
      <c r="N98" s="262"/>
      <c r="O98" s="262"/>
      <c r="P98" s="262"/>
      <c r="Q98" s="262"/>
      <c r="R98" s="262"/>
      <c r="S98" s="262"/>
      <c r="T98" s="263"/>
      <c r="AT98" s="259" t="s">
        <v>171</v>
      </c>
      <c r="AU98" s="259" t="s">
        <v>81</v>
      </c>
      <c r="AV98" s="258" t="s">
        <v>77</v>
      </c>
      <c r="AW98" s="258" t="s">
        <v>36</v>
      </c>
      <c r="AX98" s="258" t="s">
        <v>73</v>
      </c>
      <c r="AY98" s="259" t="s">
        <v>160</v>
      </c>
    </row>
    <row r="99" spans="2:65" s="265" customFormat="1">
      <c r="B99" s="264"/>
      <c r="D99" s="254" t="s">
        <v>171</v>
      </c>
      <c r="E99" s="266" t="s">
        <v>5</v>
      </c>
      <c r="F99" s="267" t="s">
        <v>1263</v>
      </c>
      <c r="H99" s="268">
        <v>333.98399999999998</v>
      </c>
      <c r="I99" s="10"/>
      <c r="L99" s="264"/>
      <c r="M99" s="269"/>
      <c r="N99" s="270"/>
      <c r="O99" s="270"/>
      <c r="P99" s="270"/>
      <c r="Q99" s="270"/>
      <c r="R99" s="270"/>
      <c r="S99" s="270"/>
      <c r="T99" s="271"/>
      <c r="AT99" s="266" t="s">
        <v>171</v>
      </c>
      <c r="AU99" s="266" t="s">
        <v>81</v>
      </c>
      <c r="AV99" s="265" t="s">
        <v>81</v>
      </c>
      <c r="AW99" s="265" t="s">
        <v>36</v>
      </c>
      <c r="AX99" s="265" t="s">
        <v>73</v>
      </c>
      <c r="AY99" s="266" t="s">
        <v>160</v>
      </c>
    </row>
    <row r="100" spans="2:65" s="265" customFormat="1">
      <c r="B100" s="264"/>
      <c r="D100" s="254" t="s">
        <v>171</v>
      </c>
      <c r="E100" s="266" t="s">
        <v>5</v>
      </c>
      <c r="F100" s="267" t="s">
        <v>1264</v>
      </c>
      <c r="H100" s="268">
        <v>7.81</v>
      </c>
      <c r="I100" s="10"/>
      <c r="L100" s="264"/>
      <c r="M100" s="269"/>
      <c r="N100" s="270"/>
      <c r="O100" s="270"/>
      <c r="P100" s="270"/>
      <c r="Q100" s="270"/>
      <c r="R100" s="270"/>
      <c r="S100" s="270"/>
      <c r="T100" s="271"/>
      <c r="AT100" s="266" t="s">
        <v>171</v>
      </c>
      <c r="AU100" s="266" t="s">
        <v>81</v>
      </c>
      <c r="AV100" s="265" t="s">
        <v>81</v>
      </c>
      <c r="AW100" s="265" t="s">
        <v>36</v>
      </c>
      <c r="AX100" s="265" t="s">
        <v>73</v>
      </c>
      <c r="AY100" s="266" t="s">
        <v>160</v>
      </c>
    </row>
    <row r="101" spans="2:65" s="265" customFormat="1">
      <c r="B101" s="264"/>
      <c r="D101" s="254" t="s">
        <v>171</v>
      </c>
      <c r="E101" s="266" t="s">
        <v>5</v>
      </c>
      <c r="F101" s="267" t="s">
        <v>1265</v>
      </c>
      <c r="H101" s="268">
        <v>92.7</v>
      </c>
      <c r="I101" s="10"/>
      <c r="L101" s="264"/>
      <c r="M101" s="269"/>
      <c r="N101" s="270"/>
      <c r="O101" s="270"/>
      <c r="P101" s="270"/>
      <c r="Q101" s="270"/>
      <c r="R101" s="270"/>
      <c r="S101" s="270"/>
      <c r="T101" s="271"/>
      <c r="AT101" s="266" t="s">
        <v>171</v>
      </c>
      <c r="AU101" s="266" t="s">
        <v>81</v>
      </c>
      <c r="AV101" s="265" t="s">
        <v>81</v>
      </c>
      <c r="AW101" s="265" t="s">
        <v>36</v>
      </c>
      <c r="AX101" s="265" t="s">
        <v>73</v>
      </c>
      <c r="AY101" s="266" t="s">
        <v>160</v>
      </c>
    </row>
    <row r="102" spans="2:65" s="265" customFormat="1">
      <c r="B102" s="264"/>
      <c r="D102" s="254" t="s">
        <v>171</v>
      </c>
      <c r="E102" s="266" t="s">
        <v>5</v>
      </c>
      <c r="F102" s="267" t="s">
        <v>1266</v>
      </c>
      <c r="H102" s="268">
        <v>4</v>
      </c>
      <c r="I102" s="10"/>
      <c r="L102" s="264"/>
      <c r="M102" s="269"/>
      <c r="N102" s="270"/>
      <c r="O102" s="270"/>
      <c r="P102" s="270"/>
      <c r="Q102" s="270"/>
      <c r="R102" s="270"/>
      <c r="S102" s="270"/>
      <c r="T102" s="271"/>
      <c r="AT102" s="266" t="s">
        <v>171</v>
      </c>
      <c r="AU102" s="266" t="s">
        <v>81</v>
      </c>
      <c r="AV102" s="265" t="s">
        <v>81</v>
      </c>
      <c r="AW102" s="265" t="s">
        <v>36</v>
      </c>
      <c r="AX102" s="265" t="s">
        <v>73</v>
      </c>
      <c r="AY102" s="266" t="s">
        <v>160</v>
      </c>
    </row>
    <row r="103" spans="2:65" s="273" customFormat="1">
      <c r="B103" s="272"/>
      <c r="D103" s="254" t="s">
        <v>171</v>
      </c>
      <c r="E103" s="274" t="s">
        <v>5</v>
      </c>
      <c r="F103" s="275" t="s">
        <v>176</v>
      </c>
      <c r="H103" s="276">
        <v>438.49400000000003</v>
      </c>
      <c r="I103" s="11"/>
      <c r="L103" s="272"/>
      <c r="M103" s="277"/>
      <c r="N103" s="278"/>
      <c r="O103" s="278"/>
      <c r="P103" s="278"/>
      <c r="Q103" s="278"/>
      <c r="R103" s="278"/>
      <c r="S103" s="278"/>
      <c r="T103" s="279"/>
      <c r="AT103" s="274" t="s">
        <v>171</v>
      </c>
      <c r="AU103" s="274" t="s">
        <v>81</v>
      </c>
      <c r="AV103" s="273" t="s">
        <v>167</v>
      </c>
      <c r="AW103" s="273" t="s">
        <v>36</v>
      </c>
      <c r="AX103" s="273" t="s">
        <v>77</v>
      </c>
      <c r="AY103" s="274" t="s">
        <v>160</v>
      </c>
    </row>
    <row r="104" spans="2:65" s="118" customFormat="1" ht="38.25" customHeight="1">
      <c r="B104" s="113"/>
      <c r="C104" s="243" t="s">
        <v>81</v>
      </c>
      <c r="D104" s="243" t="s">
        <v>162</v>
      </c>
      <c r="E104" s="244" t="s">
        <v>177</v>
      </c>
      <c r="F104" s="245" t="s">
        <v>178</v>
      </c>
      <c r="G104" s="246" t="s">
        <v>165</v>
      </c>
      <c r="H104" s="247">
        <v>465.24400000000003</v>
      </c>
      <c r="I104" s="8"/>
      <c r="J104" s="248">
        <f>ROUND(I104*H104,2)</f>
        <v>0</v>
      </c>
      <c r="K104" s="245" t="s">
        <v>5</v>
      </c>
      <c r="L104" s="113"/>
      <c r="M104" s="249" t="s">
        <v>5</v>
      </c>
      <c r="N104" s="250" t="s">
        <v>44</v>
      </c>
      <c r="O104" s="114"/>
      <c r="P104" s="251">
        <f>O104*H104</f>
        <v>0</v>
      </c>
      <c r="Q104" s="251">
        <v>2.9999999999999997E-4</v>
      </c>
      <c r="R104" s="251">
        <f>Q104*H104</f>
        <v>0.13957320000000001</v>
      </c>
      <c r="S104" s="251">
        <v>0.38400000000000001</v>
      </c>
      <c r="T104" s="252">
        <f>S104*H104</f>
        <v>178.65369600000002</v>
      </c>
      <c r="AR104" s="97" t="s">
        <v>167</v>
      </c>
      <c r="AT104" s="97" t="s">
        <v>162</v>
      </c>
      <c r="AU104" s="97" t="s">
        <v>81</v>
      </c>
      <c r="AY104" s="97" t="s">
        <v>160</v>
      </c>
      <c r="BE104" s="253">
        <f>IF(N104="základní",J104,0)</f>
        <v>0</v>
      </c>
      <c r="BF104" s="253">
        <f>IF(N104="snížená",J104,0)</f>
        <v>0</v>
      </c>
      <c r="BG104" s="253">
        <f>IF(N104="zákl. přenesená",J104,0)</f>
        <v>0</v>
      </c>
      <c r="BH104" s="253">
        <f>IF(N104="sníž. přenesená",J104,0)</f>
        <v>0</v>
      </c>
      <c r="BI104" s="253">
        <f>IF(N104="nulová",J104,0)</f>
        <v>0</v>
      </c>
      <c r="BJ104" s="97" t="s">
        <v>77</v>
      </c>
      <c r="BK104" s="253">
        <f>ROUND(I104*H104,2)</f>
        <v>0</v>
      </c>
      <c r="BL104" s="97" t="s">
        <v>167</v>
      </c>
      <c r="BM104" s="97" t="s">
        <v>1267</v>
      </c>
    </row>
    <row r="105" spans="2:65" s="118" customFormat="1" ht="27">
      <c r="B105" s="113"/>
      <c r="D105" s="254" t="s">
        <v>169</v>
      </c>
      <c r="F105" s="255" t="s">
        <v>180</v>
      </c>
      <c r="I105" s="6"/>
      <c r="L105" s="113"/>
      <c r="M105" s="256"/>
      <c r="N105" s="114"/>
      <c r="O105" s="114"/>
      <c r="P105" s="114"/>
      <c r="Q105" s="114"/>
      <c r="R105" s="114"/>
      <c r="S105" s="114"/>
      <c r="T105" s="144"/>
      <c r="AT105" s="97" t="s">
        <v>169</v>
      </c>
      <c r="AU105" s="97" t="s">
        <v>81</v>
      </c>
    </row>
    <row r="106" spans="2:65" s="258" customFormat="1">
      <c r="B106" s="257"/>
      <c r="D106" s="254" t="s">
        <v>171</v>
      </c>
      <c r="E106" s="259" t="s">
        <v>5</v>
      </c>
      <c r="F106" s="260" t="s">
        <v>181</v>
      </c>
      <c r="H106" s="259" t="s">
        <v>5</v>
      </c>
      <c r="I106" s="9"/>
      <c r="L106" s="257"/>
      <c r="M106" s="261"/>
      <c r="N106" s="262"/>
      <c r="O106" s="262"/>
      <c r="P106" s="262"/>
      <c r="Q106" s="262"/>
      <c r="R106" s="262"/>
      <c r="S106" s="262"/>
      <c r="T106" s="263"/>
      <c r="AT106" s="259" t="s">
        <v>171</v>
      </c>
      <c r="AU106" s="259" t="s">
        <v>81</v>
      </c>
      <c r="AV106" s="258" t="s">
        <v>77</v>
      </c>
      <c r="AW106" s="258" t="s">
        <v>36</v>
      </c>
      <c r="AX106" s="258" t="s">
        <v>73</v>
      </c>
      <c r="AY106" s="259" t="s">
        <v>160</v>
      </c>
    </row>
    <row r="107" spans="2:65" s="258" customFormat="1">
      <c r="B107" s="257"/>
      <c r="D107" s="254" t="s">
        <v>171</v>
      </c>
      <c r="E107" s="259" t="s">
        <v>5</v>
      </c>
      <c r="F107" s="260" t="s">
        <v>173</v>
      </c>
      <c r="H107" s="259" t="s">
        <v>5</v>
      </c>
      <c r="I107" s="9"/>
      <c r="L107" s="257"/>
      <c r="M107" s="261"/>
      <c r="N107" s="262"/>
      <c r="O107" s="262"/>
      <c r="P107" s="262"/>
      <c r="Q107" s="262"/>
      <c r="R107" s="262"/>
      <c r="S107" s="262"/>
      <c r="T107" s="263"/>
      <c r="AT107" s="259" t="s">
        <v>171</v>
      </c>
      <c r="AU107" s="259" t="s">
        <v>81</v>
      </c>
      <c r="AV107" s="258" t="s">
        <v>77</v>
      </c>
      <c r="AW107" s="258" t="s">
        <v>36</v>
      </c>
      <c r="AX107" s="258" t="s">
        <v>73</v>
      </c>
      <c r="AY107" s="259" t="s">
        <v>160</v>
      </c>
    </row>
    <row r="108" spans="2:65" s="265" customFormat="1">
      <c r="B108" s="264"/>
      <c r="D108" s="254" t="s">
        <v>171</v>
      </c>
      <c r="E108" s="266" t="s">
        <v>5</v>
      </c>
      <c r="F108" s="267" t="s">
        <v>1263</v>
      </c>
      <c r="H108" s="268">
        <v>333.98399999999998</v>
      </c>
      <c r="I108" s="10"/>
      <c r="L108" s="264"/>
      <c r="M108" s="269"/>
      <c r="N108" s="270"/>
      <c r="O108" s="270"/>
      <c r="P108" s="270"/>
      <c r="Q108" s="270"/>
      <c r="R108" s="270"/>
      <c r="S108" s="270"/>
      <c r="T108" s="271"/>
      <c r="AT108" s="266" t="s">
        <v>171</v>
      </c>
      <c r="AU108" s="266" t="s">
        <v>81</v>
      </c>
      <c r="AV108" s="265" t="s">
        <v>81</v>
      </c>
      <c r="AW108" s="265" t="s">
        <v>36</v>
      </c>
      <c r="AX108" s="265" t="s">
        <v>73</v>
      </c>
      <c r="AY108" s="266" t="s">
        <v>160</v>
      </c>
    </row>
    <row r="109" spans="2:65" s="265" customFormat="1">
      <c r="B109" s="264"/>
      <c r="D109" s="254" t="s">
        <v>171</v>
      </c>
      <c r="E109" s="266" t="s">
        <v>5</v>
      </c>
      <c r="F109" s="267" t="s">
        <v>1264</v>
      </c>
      <c r="H109" s="268">
        <v>7.81</v>
      </c>
      <c r="I109" s="10"/>
      <c r="L109" s="264"/>
      <c r="M109" s="269"/>
      <c r="N109" s="270"/>
      <c r="O109" s="270"/>
      <c r="P109" s="270"/>
      <c r="Q109" s="270"/>
      <c r="R109" s="270"/>
      <c r="S109" s="270"/>
      <c r="T109" s="271"/>
      <c r="AT109" s="266" t="s">
        <v>171</v>
      </c>
      <c r="AU109" s="266" t="s">
        <v>81</v>
      </c>
      <c r="AV109" s="265" t="s">
        <v>81</v>
      </c>
      <c r="AW109" s="265" t="s">
        <v>36</v>
      </c>
      <c r="AX109" s="265" t="s">
        <v>73</v>
      </c>
      <c r="AY109" s="266" t="s">
        <v>160</v>
      </c>
    </row>
    <row r="110" spans="2:65" s="265" customFormat="1">
      <c r="B110" s="264"/>
      <c r="D110" s="254" t="s">
        <v>171</v>
      </c>
      <c r="E110" s="266" t="s">
        <v>5</v>
      </c>
      <c r="F110" s="267" t="s">
        <v>1265</v>
      </c>
      <c r="H110" s="268">
        <v>92.7</v>
      </c>
      <c r="I110" s="10"/>
      <c r="L110" s="264"/>
      <c r="M110" s="269"/>
      <c r="N110" s="270"/>
      <c r="O110" s="270"/>
      <c r="P110" s="270"/>
      <c r="Q110" s="270"/>
      <c r="R110" s="270"/>
      <c r="S110" s="270"/>
      <c r="T110" s="271"/>
      <c r="AT110" s="266" t="s">
        <v>171</v>
      </c>
      <c r="AU110" s="266" t="s">
        <v>81</v>
      </c>
      <c r="AV110" s="265" t="s">
        <v>81</v>
      </c>
      <c r="AW110" s="265" t="s">
        <v>36</v>
      </c>
      <c r="AX110" s="265" t="s">
        <v>73</v>
      </c>
      <c r="AY110" s="266" t="s">
        <v>160</v>
      </c>
    </row>
    <row r="111" spans="2:65" s="265" customFormat="1">
      <c r="B111" s="264"/>
      <c r="D111" s="254" t="s">
        <v>171</v>
      </c>
      <c r="E111" s="266" t="s">
        <v>5</v>
      </c>
      <c r="F111" s="267" t="s">
        <v>1266</v>
      </c>
      <c r="H111" s="268">
        <v>4</v>
      </c>
      <c r="I111" s="10"/>
      <c r="L111" s="264"/>
      <c r="M111" s="269"/>
      <c r="N111" s="270"/>
      <c r="O111" s="270"/>
      <c r="P111" s="270"/>
      <c r="Q111" s="270"/>
      <c r="R111" s="270"/>
      <c r="S111" s="270"/>
      <c r="T111" s="271"/>
      <c r="AT111" s="266" t="s">
        <v>171</v>
      </c>
      <c r="AU111" s="266" t="s">
        <v>81</v>
      </c>
      <c r="AV111" s="265" t="s">
        <v>81</v>
      </c>
      <c r="AW111" s="265" t="s">
        <v>36</v>
      </c>
      <c r="AX111" s="265" t="s">
        <v>73</v>
      </c>
      <c r="AY111" s="266" t="s">
        <v>160</v>
      </c>
    </row>
    <row r="112" spans="2:65" s="265" customFormat="1">
      <c r="B112" s="264"/>
      <c r="D112" s="254" t="s">
        <v>171</v>
      </c>
      <c r="E112" s="266" t="s">
        <v>5</v>
      </c>
      <c r="F112" s="267" t="s">
        <v>1268</v>
      </c>
      <c r="H112" s="268">
        <v>9.25</v>
      </c>
      <c r="I112" s="10"/>
      <c r="L112" s="264"/>
      <c r="M112" s="269"/>
      <c r="N112" s="270"/>
      <c r="O112" s="270"/>
      <c r="P112" s="270"/>
      <c r="Q112" s="270"/>
      <c r="R112" s="270"/>
      <c r="S112" s="270"/>
      <c r="T112" s="271"/>
      <c r="AT112" s="266" t="s">
        <v>171</v>
      </c>
      <c r="AU112" s="266" t="s">
        <v>81</v>
      </c>
      <c r="AV112" s="265" t="s">
        <v>81</v>
      </c>
      <c r="AW112" s="265" t="s">
        <v>36</v>
      </c>
      <c r="AX112" s="265" t="s">
        <v>73</v>
      </c>
      <c r="AY112" s="266" t="s">
        <v>160</v>
      </c>
    </row>
    <row r="113" spans="2:65" s="265" customFormat="1">
      <c r="B113" s="264"/>
      <c r="D113" s="254" t="s">
        <v>171</v>
      </c>
      <c r="E113" s="266" t="s">
        <v>5</v>
      </c>
      <c r="F113" s="267" t="s">
        <v>1269</v>
      </c>
      <c r="H113" s="268">
        <v>17.5</v>
      </c>
      <c r="I113" s="10"/>
      <c r="L113" s="264"/>
      <c r="M113" s="269"/>
      <c r="N113" s="270"/>
      <c r="O113" s="270"/>
      <c r="P113" s="270"/>
      <c r="Q113" s="270"/>
      <c r="R113" s="270"/>
      <c r="S113" s="270"/>
      <c r="T113" s="271"/>
      <c r="AT113" s="266" t="s">
        <v>171</v>
      </c>
      <c r="AU113" s="266" t="s">
        <v>81</v>
      </c>
      <c r="AV113" s="265" t="s">
        <v>81</v>
      </c>
      <c r="AW113" s="265" t="s">
        <v>36</v>
      </c>
      <c r="AX113" s="265" t="s">
        <v>73</v>
      </c>
      <c r="AY113" s="266" t="s">
        <v>160</v>
      </c>
    </row>
    <row r="114" spans="2:65" s="273" customFormat="1">
      <c r="B114" s="272"/>
      <c r="D114" s="254" t="s">
        <v>171</v>
      </c>
      <c r="E114" s="274" t="s">
        <v>5</v>
      </c>
      <c r="F114" s="275" t="s">
        <v>176</v>
      </c>
      <c r="H114" s="276">
        <v>465.24400000000003</v>
      </c>
      <c r="I114" s="11"/>
      <c r="L114" s="272"/>
      <c r="M114" s="277"/>
      <c r="N114" s="278"/>
      <c r="O114" s="278"/>
      <c r="P114" s="278"/>
      <c r="Q114" s="278"/>
      <c r="R114" s="278"/>
      <c r="S114" s="278"/>
      <c r="T114" s="279"/>
      <c r="AT114" s="274" t="s">
        <v>171</v>
      </c>
      <c r="AU114" s="274" t="s">
        <v>81</v>
      </c>
      <c r="AV114" s="273" t="s">
        <v>167</v>
      </c>
      <c r="AW114" s="273" t="s">
        <v>36</v>
      </c>
      <c r="AX114" s="273" t="s">
        <v>77</v>
      </c>
      <c r="AY114" s="274" t="s">
        <v>160</v>
      </c>
    </row>
    <row r="115" spans="2:65" s="118" customFormat="1" ht="38.25" customHeight="1">
      <c r="B115" s="113"/>
      <c r="C115" s="243" t="s">
        <v>184</v>
      </c>
      <c r="D115" s="243" t="s">
        <v>162</v>
      </c>
      <c r="E115" s="244" t="s">
        <v>185</v>
      </c>
      <c r="F115" s="245" t="s">
        <v>186</v>
      </c>
      <c r="G115" s="246" t="s">
        <v>187</v>
      </c>
      <c r="H115" s="247">
        <v>227.5</v>
      </c>
      <c r="I115" s="8"/>
      <c r="J115" s="248">
        <f>ROUND(I115*H115,2)</f>
        <v>0</v>
      </c>
      <c r="K115" s="245" t="s">
        <v>188</v>
      </c>
      <c r="L115" s="113"/>
      <c r="M115" s="249" t="s">
        <v>5</v>
      </c>
      <c r="N115" s="250" t="s">
        <v>44</v>
      </c>
      <c r="O115" s="114"/>
      <c r="P115" s="251">
        <f>O115*H115</f>
        <v>0</v>
      </c>
      <c r="Q115" s="251">
        <v>0</v>
      </c>
      <c r="R115" s="251">
        <f>Q115*H115</f>
        <v>0</v>
      </c>
      <c r="S115" s="251">
        <v>0.28999999999999998</v>
      </c>
      <c r="T115" s="252">
        <f>S115*H115</f>
        <v>65.974999999999994</v>
      </c>
      <c r="AR115" s="97" t="s">
        <v>167</v>
      </c>
      <c r="AT115" s="97" t="s">
        <v>162</v>
      </c>
      <c r="AU115" s="97" t="s">
        <v>81</v>
      </c>
      <c r="AY115" s="97" t="s">
        <v>160</v>
      </c>
      <c r="BE115" s="253">
        <f>IF(N115="základní",J115,0)</f>
        <v>0</v>
      </c>
      <c r="BF115" s="253">
        <f>IF(N115="snížená",J115,0)</f>
        <v>0</v>
      </c>
      <c r="BG115" s="253">
        <f>IF(N115="zákl. přenesená",J115,0)</f>
        <v>0</v>
      </c>
      <c r="BH115" s="253">
        <f>IF(N115="sníž. přenesená",J115,0)</f>
        <v>0</v>
      </c>
      <c r="BI115" s="253">
        <f>IF(N115="nulová",J115,0)</f>
        <v>0</v>
      </c>
      <c r="BJ115" s="97" t="s">
        <v>77</v>
      </c>
      <c r="BK115" s="253">
        <f>ROUND(I115*H115,2)</f>
        <v>0</v>
      </c>
      <c r="BL115" s="97" t="s">
        <v>167</v>
      </c>
      <c r="BM115" s="97" t="s">
        <v>1270</v>
      </c>
    </row>
    <row r="116" spans="2:65" s="265" customFormat="1">
      <c r="B116" s="264"/>
      <c r="D116" s="254" t="s">
        <v>171</v>
      </c>
      <c r="E116" s="266" t="s">
        <v>5</v>
      </c>
      <c r="F116" s="267" t="s">
        <v>1271</v>
      </c>
      <c r="H116" s="268">
        <v>227.5</v>
      </c>
      <c r="I116" s="10"/>
      <c r="L116" s="264"/>
      <c r="M116" s="269"/>
      <c r="N116" s="270"/>
      <c r="O116" s="270"/>
      <c r="P116" s="270"/>
      <c r="Q116" s="270"/>
      <c r="R116" s="270"/>
      <c r="S116" s="270"/>
      <c r="T116" s="271"/>
      <c r="AT116" s="266" t="s">
        <v>171</v>
      </c>
      <c r="AU116" s="266" t="s">
        <v>81</v>
      </c>
      <c r="AV116" s="265" t="s">
        <v>81</v>
      </c>
      <c r="AW116" s="265" t="s">
        <v>36</v>
      </c>
      <c r="AX116" s="265" t="s">
        <v>77</v>
      </c>
      <c r="AY116" s="266" t="s">
        <v>160</v>
      </c>
    </row>
    <row r="117" spans="2:65" s="118" customFormat="1" ht="25.5" customHeight="1">
      <c r="B117" s="113"/>
      <c r="C117" s="243" t="s">
        <v>167</v>
      </c>
      <c r="D117" s="243" t="s">
        <v>162</v>
      </c>
      <c r="E117" s="244" t="s">
        <v>191</v>
      </c>
      <c r="F117" s="245" t="s">
        <v>192</v>
      </c>
      <c r="G117" s="246" t="s">
        <v>193</v>
      </c>
      <c r="H117" s="247">
        <v>60</v>
      </c>
      <c r="I117" s="8"/>
      <c r="J117" s="248">
        <f>ROUND(I117*H117,2)</f>
        <v>0</v>
      </c>
      <c r="K117" s="245" t="s">
        <v>188</v>
      </c>
      <c r="L117" s="113"/>
      <c r="M117" s="249" t="s">
        <v>5</v>
      </c>
      <c r="N117" s="250" t="s">
        <v>44</v>
      </c>
      <c r="O117" s="114"/>
      <c r="P117" s="251">
        <f>O117*H117</f>
        <v>0</v>
      </c>
      <c r="Q117" s="251">
        <v>0</v>
      </c>
      <c r="R117" s="251">
        <f>Q117*H117</f>
        <v>0</v>
      </c>
      <c r="S117" s="251">
        <v>0</v>
      </c>
      <c r="T117" s="252">
        <f>S117*H117</f>
        <v>0</v>
      </c>
      <c r="AR117" s="97" t="s">
        <v>167</v>
      </c>
      <c r="AT117" s="97" t="s">
        <v>162</v>
      </c>
      <c r="AU117" s="97" t="s">
        <v>81</v>
      </c>
      <c r="AY117" s="97" t="s">
        <v>160</v>
      </c>
      <c r="BE117" s="253">
        <f>IF(N117="základní",J117,0)</f>
        <v>0</v>
      </c>
      <c r="BF117" s="253">
        <f>IF(N117="snížená",J117,0)</f>
        <v>0</v>
      </c>
      <c r="BG117" s="253">
        <f>IF(N117="zákl. přenesená",J117,0)</f>
        <v>0</v>
      </c>
      <c r="BH117" s="253">
        <f>IF(N117="sníž. přenesená",J117,0)</f>
        <v>0</v>
      </c>
      <c r="BI117" s="253">
        <f>IF(N117="nulová",J117,0)</f>
        <v>0</v>
      </c>
      <c r="BJ117" s="97" t="s">
        <v>77</v>
      </c>
      <c r="BK117" s="253">
        <f>ROUND(I117*H117,2)</f>
        <v>0</v>
      </c>
      <c r="BL117" s="97" t="s">
        <v>167</v>
      </c>
      <c r="BM117" s="97" t="s">
        <v>1272</v>
      </c>
    </row>
    <row r="118" spans="2:65" s="118" customFormat="1" ht="27">
      <c r="B118" s="113"/>
      <c r="D118" s="254" t="s">
        <v>169</v>
      </c>
      <c r="F118" s="255" t="s">
        <v>195</v>
      </c>
      <c r="I118" s="6"/>
      <c r="L118" s="113"/>
      <c r="M118" s="256"/>
      <c r="N118" s="114"/>
      <c r="O118" s="114"/>
      <c r="P118" s="114"/>
      <c r="Q118" s="114"/>
      <c r="R118" s="114"/>
      <c r="S118" s="114"/>
      <c r="T118" s="144"/>
      <c r="AT118" s="97" t="s">
        <v>169</v>
      </c>
      <c r="AU118" s="97" t="s">
        <v>81</v>
      </c>
    </row>
    <row r="119" spans="2:65" s="265" customFormat="1">
      <c r="B119" s="264"/>
      <c r="D119" s="254" t="s">
        <v>171</v>
      </c>
      <c r="E119" s="266" t="s">
        <v>5</v>
      </c>
      <c r="F119" s="267" t="s">
        <v>1273</v>
      </c>
      <c r="H119" s="268">
        <v>60</v>
      </c>
      <c r="I119" s="10"/>
      <c r="L119" s="264"/>
      <c r="M119" s="269"/>
      <c r="N119" s="270"/>
      <c r="O119" s="270"/>
      <c r="P119" s="270"/>
      <c r="Q119" s="270"/>
      <c r="R119" s="270"/>
      <c r="S119" s="270"/>
      <c r="T119" s="271"/>
      <c r="AT119" s="266" t="s">
        <v>171</v>
      </c>
      <c r="AU119" s="266" t="s">
        <v>81</v>
      </c>
      <c r="AV119" s="265" t="s">
        <v>81</v>
      </c>
      <c r="AW119" s="265" t="s">
        <v>36</v>
      </c>
      <c r="AX119" s="265" t="s">
        <v>77</v>
      </c>
      <c r="AY119" s="266" t="s">
        <v>160</v>
      </c>
    </row>
    <row r="120" spans="2:65" s="118" customFormat="1" ht="25.5" customHeight="1">
      <c r="B120" s="113"/>
      <c r="C120" s="243" t="s">
        <v>104</v>
      </c>
      <c r="D120" s="243" t="s">
        <v>162</v>
      </c>
      <c r="E120" s="244" t="s">
        <v>1274</v>
      </c>
      <c r="F120" s="245" t="s">
        <v>1275</v>
      </c>
      <c r="G120" s="246" t="s">
        <v>193</v>
      </c>
      <c r="H120" s="247">
        <v>1526.6880000000001</v>
      </c>
      <c r="I120" s="8"/>
      <c r="J120" s="248">
        <f>ROUND(I120*H120,2)</f>
        <v>0</v>
      </c>
      <c r="K120" s="245" t="s">
        <v>5</v>
      </c>
      <c r="L120" s="113"/>
      <c r="M120" s="249" t="s">
        <v>5</v>
      </c>
      <c r="N120" s="250" t="s">
        <v>44</v>
      </c>
      <c r="O120" s="114"/>
      <c r="P120" s="251">
        <f>O120*H120</f>
        <v>0</v>
      </c>
      <c r="Q120" s="251">
        <v>0</v>
      </c>
      <c r="R120" s="251">
        <f>Q120*H120</f>
        <v>0</v>
      </c>
      <c r="S120" s="251">
        <v>0</v>
      </c>
      <c r="T120" s="252">
        <f>S120*H120</f>
        <v>0</v>
      </c>
      <c r="AR120" s="97" t="s">
        <v>167</v>
      </c>
      <c r="AT120" s="97" t="s">
        <v>162</v>
      </c>
      <c r="AU120" s="97" t="s">
        <v>81</v>
      </c>
      <c r="AY120" s="97" t="s">
        <v>160</v>
      </c>
      <c r="BE120" s="253">
        <f>IF(N120="základní",J120,0)</f>
        <v>0</v>
      </c>
      <c r="BF120" s="253">
        <f>IF(N120="snížená",J120,0)</f>
        <v>0</v>
      </c>
      <c r="BG120" s="253">
        <f>IF(N120="zákl. přenesená",J120,0)</f>
        <v>0</v>
      </c>
      <c r="BH120" s="253">
        <f>IF(N120="sníž. přenesená",J120,0)</f>
        <v>0</v>
      </c>
      <c r="BI120" s="253">
        <f>IF(N120="nulová",J120,0)</f>
        <v>0</v>
      </c>
      <c r="BJ120" s="97" t="s">
        <v>77</v>
      </c>
      <c r="BK120" s="253">
        <f>ROUND(I120*H120,2)</f>
        <v>0</v>
      </c>
      <c r="BL120" s="97" t="s">
        <v>167</v>
      </c>
      <c r="BM120" s="97" t="s">
        <v>1276</v>
      </c>
    </row>
    <row r="121" spans="2:65" s="118" customFormat="1" ht="27">
      <c r="B121" s="113"/>
      <c r="D121" s="254" t="s">
        <v>169</v>
      </c>
      <c r="F121" s="255" t="s">
        <v>1277</v>
      </c>
      <c r="I121" s="6"/>
      <c r="L121" s="113"/>
      <c r="M121" s="256"/>
      <c r="N121" s="114"/>
      <c r="O121" s="114"/>
      <c r="P121" s="114"/>
      <c r="Q121" s="114"/>
      <c r="R121" s="114"/>
      <c r="S121" s="114"/>
      <c r="T121" s="144"/>
      <c r="AT121" s="97" t="s">
        <v>169</v>
      </c>
      <c r="AU121" s="97" t="s">
        <v>81</v>
      </c>
    </row>
    <row r="122" spans="2:65" s="258" customFormat="1">
      <c r="B122" s="257"/>
      <c r="D122" s="254" t="s">
        <v>171</v>
      </c>
      <c r="E122" s="259" t="s">
        <v>5</v>
      </c>
      <c r="F122" s="260" t="s">
        <v>1278</v>
      </c>
      <c r="H122" s="259" t="s">
        <v>5</v>
      </c>
      <c r="I122" s="9"/>
      <c r="L122" s="257"/>
      <c r="M122" s="261"/>
      <c r="N122" s="262"/>
      <c r="O122" s="262"/>
      <c r="P122" s="262"/>
      <c r="Q122" s="262"/>
      <c r="R122" s="262"/>
      <c r="S122" s="262"/>
      <c r="T122" s="263"/>
      <c r="AT122" s="259" t="s">
        <v>171</v>
      </c>
      <c r="AU122" s="259" t="s">
        <v>81</v>
      </c>
      <c r="AV122" s="258" t="s">
        <v>77</v>
      </c>
      <c r="AW122" s="258" t="s">
        <v>36</v>
      </c>
      <c r="AX122" s="258" t="s">
        <v>73</v>
      </c>
      <c r="AY122" s="259" t="s">
        <v>160</v>
      </c>
    </row>
    <row r="123" spans="2:65" s="258" customFormat="1">
      <c r="B123" s="257"/>
      <c r="D123" s="254" t="s">
        <v>171</v>
      </c>
      <c r="E123" s="259" t="s">
        <v>5</v>
      </c>
      <c r="F123" s="260" t="s">
        <v>1279</v>
      </c>
      <c r="H123" s="259" t="s">
        <v>5</v>
      </c>
      <c r="I123" s="9"/>
      <c r="L123" s="257"/>
      <c r="M123" s="261"/>
      <c r="N123" s="262"/>
      <c r="O123" s="262"/>
      <c r="P123" s="262"/>
      <c r="Q123" s="262"/>
      <c r="R123" s="262"/>
      <c r="S123" s="262"/>
      <c r="T123" s="263"/>
      <c r="AT123" s="259" t="s">
        <v>171</v>
      </c>
      <c r="AU123" s="259" t="s">
        <v>81</v>
      </c>
      <c r="AV123" s="258" t="s">
        <v>77</v>
      </c>
      <c r="AW123" s="258" t="s">
        <v>36</v>
      </c>
      <c r="AX123" s="258" t="s">
        <v>73</v>
      </c>
      <c r="AY123" s="259" t="s">
        <v>160</v>
      </c>
    </row>
    <row r="124" spans="2:65" s="265" customFormat="1">
      <c r="B124" s="264"/>
      <c r="D124" s="254" t="s">
        <v>171</v>
      </c>
      <c r="E124" s="266" t="s">
        <v>5</v>
      </c>
      <c r="F124" s="267" t="s">
        <v>1280</v>
      </c>
      <c r="H124" s="268">
        <v>1484.9280000000001</v>
      </c>
      <c r="I124" s="10"/>
      <c r="L124" s="264"/>
      <c r="M124" s="269"/>
      <c r="N124" s="270"/>
      <c r="O124" s="270"/>
      <c r="P124" s="270"/>
      <c r="Q124" s="270"/>
      <c r="R124" s="270"/>
      <c r="S124" s="270"/>
      <c r="T124" s="271"/>
      <c r="AT124" s="266" t="s">
        <v>171</v>
      </c>
      <c r="AU124" s="266" t="s">
        <v>81</v>
      </c>
      <c r="AV124" s="265" t="s">
        <v>81</v>
      </c>
      <c r="AW124" s="265" t="s">
        <v>36</v>
      </c>
      <c r="AX124" s="265" t="s">
        <v>73</v>
      </c>
      <c r="AY124" s="266" t="s">
        <v>160</v>
      </c>
    </row>
    <row r="125" spans="2:65" s="265" customFormat="1">
      <c r="B125" s="264"/>
      <c r="D125" s="254" t="s">
        <v>171</v>
      </c>
      <c r="E125" s="266" t="s">
        <v>5</v>
      </c>
      <c r="F125" s="267" t="s">
        <v>1281</v>
      </c>
      <c r="H125" s="268">
        <v>41.76</v>
      </c>
      <c r="I125" s="10"/>
      <c r="L125" s="264"/>
      <c r="M125" s="269"/>
      <c r="N125" s="270"/>
      <c r="O125" s="270"/>
      <c r="P125" s="270"/>
      <c r="Q125" s="270"/>
      <c r="R125" s="270"/>
      <c r="S125" s="270"/>
      <c r="T125" s="271"/>
      <c r="AT125" s="266" t="s">
        <v>171</v>
      </c>
      <c r="AU125" s="266" t="s">
        <v>81</v>
      </c>
      <c r="AV125" s="265" t="s">
        <v>81</v>
      </c>
      <c r="AW125" s="265" t="s">
        <v>36</v>
      </c>
      <c r="AX125" s="265" t="s">
        <v>73</v>
      </c>
      <c r="AY125" s="266" t="s">
        <v>160</v>
      </c>
    </row>
    <row r="126" spans="2:65" s="273" customFormat="1">
      <c r="B126" s="272"/>
      <c r="D126" s="254" t="s">
        <v>171</v>
      </c>
      <c r="E126" s="274" t="s">
        <v>5</v>
      </c>
      <c r="F126" s="275" t="s">
        <v>176</v>
      </c>
      <c r="H126" s="276">
        <v>1526.6880000000001</v>
      </c>
      <c r="I126" s="11"/>
      <c r="L126" s="272"/>
      <c r="M126" s="277"/>
      <c r="N126" s="278"/>
      <c r="O126" s="278"/>
      <c r="P126" s="278"/>
      <c r="Q126" s="278"/>
      <c r="R126" s="278"/>
      <c r="S126" s="278"/>
      <c r="T126" s="279"/>
      <c r="AT126" s="274" t="s">
        <v>171</v>
      </c>
      <c r="AU126" s="274" t="s">
        <v>81</v>
      </c>
      <c r="AV126" s="273" t="s">
        <v>167</v>
      </c>
      <c r="AW126" s="273" t="s">
        <v>36</v>
      </c>
      <c r="AX126" s="273" t="s">
        <v>77</v>
      </c>
      <c r="AY126" s="274" t="s">
        <v>160</v>
      </c>
    </row>
    <row r="127" spans="2:65" s="118" customFormat="1" ht="63.75" customHeight="1">
      <c r="B127" s="113"/>
      <c r="C127" s="243" t="s">
        <v>202</v>
      </c>
      <c r="D127" s="243" t="s">
        <v>162</v>
      </c>
      <c r="E127" s="244" t="s">
        <v>1155</v>
      </c>
      <c r="F127" s="245" t="s">
        <v>1156</v>
      </c>
      <c r="G127" s="246" t="s">
        <v>187</v>
      </c>
      <c r="H127" s="247">
        <v>36.07</v>
      </c>
      <c r="I127" s="8"/>
      <c r="J127" s="248">
        <f>ROUND(I127*H127,2)</f>
        <v>0</v>
      </c>
      <c r="K127" s="245" t="s">
        <v>188</v>
      </c>
      <c r="L127" s="113"/>
      <c r="M127" s="249" t="s">
        <v>5</v>
      </c>
      <c r="N127" s="250" t="s">
        <v>44</v>
      </c>
      <c r="O127" s="114"/>
      <c r="P127" s="251">
        <f>O127*H127</f>
        <v>0</v>
      </c>
      <c r="Q127" s="251">
        <v>8.6800000000000002E-3</v>
      </c>
      <c r="R127" s="251">
        <f>Q127*H127</f>
        <v>0.31308760000000002</v>
      </c>
      <c r="S127" s="251">
        <v>0</v>
      </c>
      <c r="T127" s="252">
        <f>S127*H127</f>
        <v>0</v>
      </c>
      <c r="AR127" s="97" t="s">
        <v>167</v>
      </c>
      <c r="AT127" s="97" t="s">
        <v>162</v>
      </c>
      <c r="AU127" s="97" t="s">
        <v>81</v>
      </c>
      <c r="AY127" s="97" t="s">
        <v>160</v>
      </c>
      <c r="BE127" s="253">
        <f>IF(N127="základní",J127,0)</f>
        <v>0</v>
      </c>
      <c r="BF127" s="253">
        <f>IF(N127="snížená",J127,0)</f>
        <v>0</v>
      </c>
      <c r="BG127" s="253">
        <f>IF(N127="zákl. přenesená",J127,0)</f>
        <v>0</v>
      </c>
      <c r="BH127" s="253">
        <f>IF(N127="sníž. přenesená",J127,0)</f>
        <v>0</v>
      </c>
      <c r="BI127" s="253">
        <f>IF(N127="nulová",J127,0)</f>
        <v>0</v>
      </c>
      <c r="BJ127" s="97" t="s">
        <v>77</v>
      </c>
      <c r="BK127" s="253">
        <f>ROUND(I127*H127,2)</f>
        <v>0</v>
      </c>
      <c r="BL127" s="97" t="s">
        <v>167</v>
      </c>
      <c r="BM127" s="97" t="s">
        <v>1282</v>
      </c>
    </row>
    <row r="128" spans="2:65" s="258" customFormat="1">
      <c r="B128" s="257"/>
      <c r="D128" s="254" t="s">
        <v>171</v>
      </c>
      <c r="E128" s="259" t="s">
        <v>5</v>
      </c>
      <c r="F128" s="260" t="s">
        <v>200</v>
      </c>
      <c r="H128" s="259" t="s">
        <v>5</v>
      </c>
      <c r="I128" s="9"/>
      <c r="L128" s="257"/>
      <c r="M128" s="261"/>
      <c r="N128" s="262"/>
      <c r="O128" s="262"/>
      <c r="P128" s="262"/>
      <c r="Q128" s="262"/>
      <c r="R128" s="262"/>
      <c r="S128" s="262"/>
      <c r="T128" s="263"/>
      <c r="AT128" s="259" t="s">
        <v>171</v>
      </c>
      <c r="AU128" s="259" t="s">
        <v>81</v>
      </c>
      <c r="AV128" s="258" t="s">
        <v>77</v>
      </c>
      <c r="AW128" s="258" t="s">
        <v>36</v>
      </c>
      <c r="AX128" s="258" t="s">
        <v>73</v>
      </c>
      <c r="AY128" s="259" t="s">
        <v>160</v>
      </c>
    </row>
    <row r="129" spans="2:65" s="265" customFormat="1">
      <c r="B129" s="264"/>
      <c r="D129" s="254" t="s">
        <v>171</v>
      </c>
      <c r="E129" s="266" t="s">
        <v>5</v>
      </c>
      <c r="F129" s="267" t="s">
        <v>1283</v>
      </c>
      <c r="H129" s="268">
        <v>29.82</v>
      </c>
      <c r="I129" s="10"/>
      <c r="L129" s="264"/>
      <c r="M129" s="269"/>
      <c r="N129" s="270"/>
      <c r="O129" s="270"/>
      <c r="P129" s="270"/>
      <c r="Q129" s="270"/>
      <c r="R129" s="270"/>
      <c r="S129" s="270"/>
      <c r="T129" s="271"/>
      <c r="AT129" s="266" t="s">
        <v>171</v>
      </c>
      <c r="AU129" s="266" t="s">
        <v>81</v>
      </c>
      <c r="AV129" s="265" t="s">
        <v>81</v>
      </c>
      <c r="AW129" s="265" t="s">
        <v>36</v>
      </c>
      <c r="AX129" s="265" t="s">
        <v>73</v>
      </c>
      <c r="AY129" s="266" t="s">
        <v>160</v>
      </c>
    </row>
    <row r="130" spans="2:65" s="265" customFormat="1">
      <c r="B130" s="264"/>
      <c r="D130" s="254" t="s">
        <v>171</v>
      </c>
      <c r="E130" s="266" t="s">
        <v>5</v>
      </c>
      <c r="F130" s="267" t="s">
        <v>1284</v>
      </c>
      <c r="H130" s="268">
        <v>6.25</v>
      </c>
      <c r="I130" s="10"/>
      <c r="L130" s="264"/>
      <c r="M130" s="269"/>
      <c r="N130" s="270"/>
      <c r="O130" s="270"/>
      <c r="P130" s="270"/>
      <c r="Q130" s="270"/>
      <c r="R130" s="270"/>
      <c r="S130" s="270"/>
      <c r="T130" s="271"/>
      <c r="AT130" s="266" t="s">
        <v>171</v>
      </c>
      <c r="AU130" s="266" t="s">
        <v>81</v>
      </c>
      <c r="AV130" s="265" t="s">
        <v>81</v>
      </c>
      <c r="AW130" s="265" t="s">
        <v>36</v>
      </c>
      <c r="AX130" s="265" t="s">
        <v>73</v>
      </c>
      <c r="AY130" s="266" t="s">
        <v>160</v>
      </c>
    </row>
    <row r="131" spans="2:65" s="273" customFormat="1">
      <c r="B131" s="272"/>
      <c r="D131" s="254" t="s">
        <v>171</v>
      </c>
      <c r="E131" s="274" t="s">
        <v>5</v>
      </c>
      <c r="F131" s="275" t="s">
        <v>176</v>
      </c>
      <c r="H131" s="276">
        <v>36.07</v>
      </c>
      <c r="I131" s="11"/>
      <c r="L131" s="272"/>
      <c r="M131" s="277"/>
      <c r="N131" s="278"/>
      <c r="O131" s="278"/>
      <c r="P131" s="278"/>
      <c r="Q131" s="278"/>
      <c r="R131" s="278"/>
      <c r="S131" s="278"/>
      <c r="T131" s="279"/>
      <c r="AT131" s="274" t="s">
        <v>171</v>
      </c>
      <c r="AU131" s="274" t="s">
        <v>81</v>
      </c>
      <c r="AV131" s="273" t="s">
        <v>167</v>
      </c>
      <c r="AW131" s="273" t="s">
        <v>36</v>
      </c>
      <c r="AX131" s="273" t="s">
        <v>77</v>
      </c>
      <c r="AY131" s="274" t="s">
        <v>160</v>
      </c>
    </row>
    <row r="132" spans="2:65" s="118" customFormat="1" ht="63.75" customHeight="1">
      <c r="B132" s="113"/>
      <c r="C132" s="243" t="s">
        <v>207</v>
      </c>
      <c r="D132" s="243" t="s">
        <v>162</v>
      </c>
      <c r="E132" s="244" t="s">
        <v>203</v>
      </c>
      <c r="F132" s="245" t="s">
        <v>204</v>
      </c>
      <c r="G132" s="246" t="s">
        <v>187</v>
      </c>
      <c r="H132" s="247">
        <v>22.38</v>
      </c>
      <c r="I132" s="8"/>
      <c r="J132" s="248">
        <f>ROUND(I132*H132,2)</f>
        <v>0</v>
      </c>
      <c r="K132" s="245" t="s">
        <v>188</v>
      </c>
      <c r="L132" s="113"/>
      <c r="M132" s="249" t="s">
        <v>5</v>
      </c>
      <c r="N132" s="250" t="s">
        <v>44</v>
      </c>
      <c r="O132" s="114"/>
      <c r="P132" s="251">
        <f>O132*H132</f>
        <v>0</v>
      </c>
      <c r="Q132" s="251">
        <v>3.6900000000000002E-2</v>
      </c>
      <c r="R132" s="251">
        <f>Q132*H132</f>
        <v>0.82582200000000006</v>
      </c>
      <c r="S132" s="251">
        <v>0</v>
      </c>
      <c r="T132" s="252">
        <f>S132*H132</f>
        <v>0</v>
      </c>
      <c r="AR132" s="97" t="s">
        <v>167</v>
      </c>
      <c r="AT132" s="97" t="s">
        <v>162</v>
      </c>
      <c r="AU132" s="97" t="s">
        <v>81</v>
      </c>
      <c r="AY132" s="97" t="s">
        <v>160</v>
      </c>
      <c r="BE132" s="253">
        <f>IF(N132="základní",J132,0)</f>
        <v>0</v>
      </c>
      <c r="BF132" s="253">
        <f>IF(N132="snížená",J132,0)</f>
        <v>0</v>
      </c>
      <c r="BG132" s="253">
        <f>IF(N132="zákl. přenesená",J132,0)</f>
        <v>0</v>
      </c>
      <c r="BH132" s="253">
        <f>IF(N132="sníž. přenesená",J132,0)</f>
        <v>0</v>
      </c>
      <c r="BI132" s="253">
        <f>IF(N132="nulová",J132,0)</f>
        <v>0</v>
      </c>
      <c r="BJ132" s="97" t="s">
        <v>77</v>
      </c>
      <c r="BK132" s="253">
        <f>ROUND(I132*H132,2)</f>
        <v>0</v>
      </c>
      <c r="BL132" s="97" t="s">
        <v>167</v>
      </c>
      <c r="BM132" s="97" t="s">
        <v>1285</v>
      </c>
    </row>
    <row r="133" spans="2:65" s="258" customFormat="1">
      <c r="B133" s="257"/>
      <c r="D133" s="254" t="s">
        <v>171</v>
      </c>
      <c r="E133" s="259" t="s">
        <v>5</v>
      </c>
      <c r="F133" s="260" t="s">
        <v>200</v>
      </c>
      <c r="H133" s="259" t="s">
        <v>5</v>
      </c>
      <c r="I133" s="9"/>
      <c r="L133" s="257"/>
      <c r="M133" s="261"/>
      <c r="N133" s="262"/>
      <c r="O133" s="262"/>
      <c r="P133" s="262"/>
      <c r="Q133" s="262"/>
      <c r="R133" s="262"/>
      <c r="S133" s="262"/>
      <c r="T133" s="263"/>
      <c r="AT133" s="259" t="s">
        <v>171</v>
      </c>
      <c r="AU133" s="259" t="s">
        <v>81</v>
      </c>
      <c r="AV133" s="258" t="s">
        <v>77</v>
      </c>
      <c r="AW133" s="258" t="s">
        <v>36</v>
      </c>
      <c r="AX133" s="258" t="s">
        <v>73</v>
      </c>
      <c r="AY133" s="259" t="s">
        <v>160</v>
      </c>
    </row>
    <row r="134" spans="2:65" s="265" customFormat="1">
      <c r="B134" s="264"/>
      <c r="D134" s="254" t="s">
        <v>171</v>
      </c>
      <c r="E134" s="266" t="s">
        <v>5</v>
      </c>
      <c r="F134" s="267" t="s">
        <v>1286</v>
      </c>
      <c r="H134" s="268">
        <v>19.88</v>
      </c>
      <c r="I134" s="10"/>
      <c r="L134" s="264"/>
      <c r="M134" s="269"/>
      <c r="N134" s="270"/>
      <c r="O134" s="270"/>
      <c r="P134" s="270"/>
      <c r="Q134" s="270"/>
      <c r="R134" s="270"/>
      <c r="S134" s="270"/>
      <c r="T134" s="271"/>
      <c r="AT134" s="266" t="s">
        <v>171</v>
      </c>
      <c r="AU134" s="266" t="s">
        <v>81</v>
      </c>
      <c r="AV134" s="265" t="s">
        <v>81</v>
      </c>
      <c r="AW134" s="265" t="s">
        <v>36</v>
      </c>
      <c r="AX134" s="265" t="s">
        <v>73</v>
      </c>
      <c r="AY134" s="266" t="s">
        <v>160</v>
      </c>
    </row>
    <row r="135" spans="2:65" s="265" customFormat="1">
      <c r="B135" s="264"/>
      <c r="D135" s="254" t="s">
        <v>171</v>
      </c>
      <c r="E135" s="266" t="s">
        <v>5</v>
      </c>
      <c r="F135" s="267" t="s">
        <v>1287</v>
      </c>
      <c r="H135" s="268">
        <v>2.5</v>
      </c>
      <c r="I135" s="10"/>
      <c r="L135" s="264"/>
      <c r="M135" s="269"/>
      <c r="N135" s="270"/>
      <c r="O135" s="270"/>
      <c r="P135" s="270"/>
      <c r="Q135" s="270"/>
      <c r="R135" s="270"/>
      <c r="S135" s="270"/>
      <c r="T135" s="271"/>
      <c r="AT135" s="266" t="s">
        <v>171</v>
      </c>
      <c r="AU135" s="266" t="s">
        <v>81</v>
      </c>
      <c r="AV135" s="265" t="s">
        <v>81</v>
      </c>
      <c r="AW135" s="265" t="s">
        <v>36</v>
      </c>
      <c r="AX135" s="265" t="s">
        <v>73</v>
      </c>
      <c r="AY135" s="266" t="s">
        <v>160</v>
      </c>
    </row>
    <row r="136" spans="2:65" s="273" customFormat="1">
      <c r="B136" s="272"/>
      <c r="D136" s="254" t="s">
        <v>171</v>
      </c>
      <c r="E136" s="274" t="s">
        <v>5</v>
      </c>
      <c r="F136" s="275" t="s">
        <v>176</v>
      </c>
      <c r="H136" s="276">
        <v>22.38</v>
      </c>
      <c r="I136" s="11"/>
      <c r="L136" s="272"/>
      <c r="M136" s="277"/>
      <c r="N136" s="278"/>
      <c r="O136" s="278"/>
      <c r="P136" s="278"/>
      <c r="Q136" s="278"/>
      <c r="R136" s="278"/>
      <c r="S136" s="278"/>
      <c r="T136" s="279"/>
      <c r="AT136" s="274" t="s">
        <v>171</v>
      </c>
      <c r="AU136" s="274" t="s">
        <v>81</v>
      </c>
      <c r="AV136" s="273" t="s">
        <v>167</v>
      </c>
      <c r="AW136" s="273" t="s">
        <v>36</v>
      </c>
      <c r="AX136" s="273" t="s">
        <v>77</v>
      </c>
      <c r="AY136" s="274" t="s">
        <v>160</v>
      </c>
    </row>
    <row r="137" spans="2:65" s="118" customFormat="1" ht="25.5" customHeight="1">
      <c r="B137" s="113"/>
      <c r="C137" s="243" t="s">
        <v>213</v>
      </c>
      <c r="D137" s="243" t="s">
        <v>162</v>
      </c>
      <c r="E137" s="244" t="s">
        <v>214</v>
      </c>
      <c r="F137" s="245" t="s">
        <v>215</v>
      </c>
      <c r="G137" s="246" t="s">
        <v>210</v>
      </c>
      <c r="H137" s="247">
        <v>139.11099999999999</v>
      </c>
      <c r="I137" s="8"/>
      <c r="J137" s="248">
        <f>ROUND(I137*H137,2)</f>
        <v>0</v>
      </c>
      <c r="K137" s="245" t="s">
        <v>188</v>
      </c>
      <c r="L137" s="113"/>
      <c r="M137" s="249" t="s">
        <v>5</v>
      </c>
      <c r="N137" s="250" t="s">
        <v>44</v>
      </c>
      <c r="O137" s="114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AR137" s="97" t="s">
        <v>167</v>
      </c>
      <c r="AT137" s="97" t="s">
        <v>162</v>
      </c>
      <c r="AU137" s="97" t="s">
        <v>81</v>
      </c>
      <c r="AY137" s="97" t="s">
        <v>160</v>
      </c>
      <c r="BE137" s="253">
        <f>IF(N137="základní",J137,0)</f>
        <v>0</v>
      </c>
      <c r="BF137" s="253">
        <f>IF(N137="snížená",J137,0)</f>
        <v>0</v>
      </c>
      <c r="BG137" s="253">
        <f>IF(N137="zákl. přenesená",J137,0)</f>
        <v>0</v>
      </c>
      <c r="BH137" s="253">
        <f>IF(N137="sníž. přenesená",J137,0)</f>
        <v>0</v>
      </c>
      <c r="BI137" s="253">
        <f>IF(N137="nulová",J137,0)</f>
        <v>0</v>
      </c>
      <c r="BJ137" s="97" t="s">
        <v>77</v>
      </c>
      <c r="BK137" s="253">
        <f>ROUND(I137*H137,2)</f>
        <v>0</v>
      </c>
      <c r="BL137" s="97" t="s">
        <v>167</v>
      </c>
      <c r="BM137" s="97" t="s">
        <v>1288</v>
      </c>
    </row>
    <row r="138" spans="2:65" s="265" customFormat="1">
      <c r="B138" s="264"/>
      <c r="D138" s="254" t="s">
        <v>171</v>
      </c>
      <c r="E138" s="266" t="s">
        <v>5</v>
      </c>
      <c r="F138" s="267" t="s">
        <v>1289</v>
      </c>
      <c r="H138" s="268">
        <v>118.286</v>
      </c>
      <c r="I138" s="10"/>
      <c r="L138" s="264"/>
      <c r="M138" s="269"/>
      <c r="N138" s="270"/>
      <c r="O138" s="270"/>
      <c r="P138" s="270"/>
      <c r="Q138" s="270"/>
      <c r="R138" s="270"/>
      <c r="S138" s="270"/>
      <c r="T138" s="271"/>
      <c r="AT138" s="266" t="s">
        <v>171</v>
      </c>
      <c r="AU138" s="266" t="s">
        <v>81</v>
      </c>
      <c r="AV138" s="265" t="s">
        <v>81</v>
      </c>
      <c r="AW138" s="265" t="s">
        <v>36</v>
      </c>
      <c r="AX138" s="265" t="s">
        <v>73</v>
      </c>
      <c r="AY138" s="266" t="s">
        <v>160</v>
      </c>
    </row>
    <row r="139" spans="2:65" s="265" customFormat="1">
      <c r="B139" s="264"/>
      <c r="D139" s="254" t="s">
        <v>171</v>
      </c>
      <c r="E139" s="266" t="s">
        <v>5</v>
      </c>
      <c r="F139" s="267" t="s">
        <v>1290</v>
      </c>
      <c r="H139" s="268">
        <v>20.824999999999999</v>
      </c>
      <c r="I139" s="10"/>
      <c r="L139" s="264"/>
      <c r="M139" s="269"/>
      <c r="N139" s="270"/>
      <c r="O139" s="270"/>
      <c r="P139" s="270"/>
      <c r="Q139" s="270"/>
      <c r="R139" s="270"/>
      <c r="S139" s="270"/>
      <c r="T139" s="271"/>
      <c r="AT139" s="266" t="s">
        <v>171</v>
      </c>
      <c r="AU139" s="266" t="s">
        <v>81</v>
      </c>
      <c r="AV139" s="265" t="s">
        <v>81</v>
      </c>
      <c r="AW139" s="265" t="s">
        <v>36</v>
      </c>
      <c r="AX139" s="265" t="s">
        <v>73</v>
      </c>
      <c r="AY139" s="266" t="s">
        <v>160</v>
      </c>
    </row>
    <row r="140" spans="2:65" s="273" customFormat="1">
      <c r="B140" s="272"/>
      <c r="D140" s="254" t="s">
        <v>171</v>
      </c>
      <c r="E140" s="274" t="s">
        <v>5</v>
      </c>
      <c r="F140" s="275" t="s">
        <v>176</v>
      </c>
      <c r="H140" s="276">
        <v>139.11099999999999</v>
      </c>
      <c r="I140" s="11"/>
      <c r="L140" s="272"/>
      <c r="M140" s="277"/>
      <c r="N140" s="278"/>
      <c r="O140" s="278"/>
      <c r="P140" s="278"/>
      <c r="Q140" s="278"/>
      <c r="R140" s="278"/>
      <c r="S140" s="278"/>
      <c r="T140" s="279"/>
      <c r="AT140" s="274" t="s">
        <v>171</v>
      </c>
      <c r="AU140" s="274" t="s">
        <v>81</v>
      </c>
      <c r="AV140" s="273" t="s">
        <v>167</v>
      </c>
      <c r="AW140" s="273" t="s">
        <v>36</v>
      </c>
      <c r="AX140" s="273" t="s">
        <v>77</v>
      </c>
      <c r="AY140" s="274" t="s">
        <v>160</v>
      </c>
    </row>
    <row r="141" spans="2:65" s="118" customFormat="1" ht="38.25" customHeight="1">
      <c r="B141" s="113"/>
      <c r="C141" s="243" t="s">
        <v>218</v>
      </c>
      <c r="D141" s="243" t="s">
        <v>162</v>
      </c>
      <c r="E141" s="244" t="s">
        <v>219</v>
      </c>
      <c r="F141" s="245" t="s">
        <v>220</v>
      </c>
      <c r="G141" s="246" t="s">
        <v>210</v>
      </c>
      <c r="H141" s="247">
        <v>263.096</v>
      </c>
      <c r="I141" s="8"/>
      <c r="J141" s="248">
        <f>ROUND(I141*H141,2)</f>
        <v>0</v>
      </c>
      <c r="K141" s="245" t="s">
        <v>188</v>
      </c>
      <c r="L141" s="113"/>
      <c r="M141" s="249" t="s">
        <v>5</v>
      </c>
      <c r="N141" s="250" t="s">
        <v>44</v>
      </c>
      <c r="O141" s="114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AR141" s="97" t="s">
        <v>167</v>
      </c>
      <c r="AT141" s="97" t="s">
        <v>162</v>
      </c>
      <c r="AU141" s="97" t="s">
        <v>81</v>
      </c>
      <c r="AY141" s="97" t="s">
        <v>160</v>
      </c>
      <c r="BE141" s="253">
        <f>IF(N141="základní",J141,0)</f>
        <v>0</v>
      </c>
      <c r="BF141" s="253">
        <f>IF(N141="snížená",J141,0)</f>
        <v>0</v>
      </c>
      <c r="BG141" s="253">
        <f>IF(N141="zákl. přenesená",J141,0)</f>
        <v>0</v>
      </c>
      <c r="BH141" s="253">
        <f>IF(N141="sníž. přenesená",J141,0)</f>
        <v>0</v>
      </c>
      <c r="BI141" s="253">
        <f>IF(N141="nulová",J141,0)</f>
        <v>0</v>
      </c>
      <c r="BJ141" s="97" t="s">
        <v>77</v>
      </c>
      <c r="BK141" s="253">
        <f>ROUND(I141*H141,2)</f>
        <v>0</v>
      </c>
      <c r="BL141" s="97" t="s">
        <v>167</v>
      </c>
      <c r="BM141" s="97" t="s">
        <v>1291</v>
      </c>
    </row>
    <row r="142" spans="2:65" s="258" customFormat="1">
      <c r="B142" s="257"/>
      <c r="D142" s="254" t="s">
        <v>171</v>
      </c>
      <c r="E142" s="259" t="s">
        <v>5</v>
      </c>
      <c r="F142" s="260" t="s">
        <v>1292</v>
      </c>
      <c r="H142" s="259" t="s">
        <v>5</v>
      </c>
      <c r="I142" s="9"/>
      <c r="L142" s="257"/>
      <c r="M142" s="261"/>
      <c r="N142" s="262"/>
      <c r="O142" s="262"/>
      <c r="P142" s="262"/>
      <c r="Q142" s="262"/>
      <c r="R142" s="262"/>
      <c r="S142" s="262"/>
      <c r="T142" s="263"/>
      <c r="AT142" s="259" t="s">
        <v>171</v>
      </c>
      <c r="AU142" s="259" t="s">
        <v>81</v>
      </c>
      <c r="AV142" s="258" t="s">
        <v>77</v>
      </c>
      <c r="AW142" s="258" t="s">
        <v>36</v>
      </c>
      <c r="AX142" s="258" t="s">
        <v>73</v>
      </c>
      <c r="AY142" s="259" t="s">
        <v>160</v>
      </c>
    </row>
    <row r="143" spans="2:65" s="258" customFormat="1">
      <c r="B143" s="257"/>
      <c r="D143" s="254" t="s">
        <v>171</v>
      </c>
      <c r="E143" s="259" t="s">
        <v>5</v>
      </c>
      <c r="F143" s="260" t="s">
        <v>222</v>
      </c>
      <c r="H143" s="259" t="s">
        <v>5</v>
      </c>
      <c r="I143" s="9"/>
      <c r="L143" s="257"/>
      <c r="M143" s="261"/>
      <c r="N143" s="262"/>
      <c r="O143" s="262"/>
      <c r="P143" s="262"/>
      <c r="Q143" s="262"/>
      <c r="R143" s="262"/>
      <c r="S143" s="262"/>
      <c r="T143" s="263"/>
      <c r="AT143" s="259" t="s">
        <v>171</v>
      </c>
      <c r="AU143" s="259" t="s">
        <v>81</v>
      </c>
      <c r="AV143" s="258" t="s">
        <v>77</v>
      </c>
      <c r="AW143" s="258" t="s">
        <v>36</v>
      </c>
      <c r="AX143" s="258" t="s">
        <v>73</v>
      </c>
      <c r="AY143" s="259" t="s">
        <v>160</v>
      </c>
    </row>
    <row r="144" spans="2:65" s="265" customFormat="1">
      <c r="B144" s="264"/>
      <c r="D144" s="254" t="s">
        <v>171</v>
      </c>
      <c r="E144" s="266" t="s">
        <v>5</v>
      </c>
      <c r="F144" s="267" t="s">
        <v>1293</v>
      </c>
      <c r="H144" s="268">
        <v>200.39</v>
      </c>
      <c r="I144" s="10"/>
      <c r="L144" s="264"/>
      <c r="M144" s="269"/>
      <c r="N144" s="270"/>
      <c r="O144" s="270"/>
      <c r="P144" s="270"/>
      <c r="Q144" s="270"/>
      <c r="R144" s="270"/>
      <c r="S144" s="270"/>
      <c r="T144" s="271"/>
      <c r="AT144" s="266" t="s">
        <v>171</v>
      </c>
      <c r="AU144" s="266" t="s">
        <v>81</v>
      </c>
      <c r="AV144" s="265" t="s">
        <v>81</v>
      </c>
      <c r="AW144" s="265" t="s">
        <v>36</v>
      </c>
      <c r="AX144" s="265" t="s">
        <v>73</v>
      </c>
      <c r="AY144" s="266" t="s">
        <v>160</v>
      </c>
    </row>
    <row r="145" spans="2:65" s="265" customFormat="1">
      <c r="B145" s="264"/>
      <c r="D145" s="254" t="s">
        <v>171</v>
      </c>
      <c r="E145" s="266" t="s">
        <v>5</v>
      </c>
      <c r="F145" s="267" t="s">
        <v>1294</v>
      </c>
      <c r="H145" s="268">
        <v>55.62</v>
      </c>
      <c r="I145" s="10"/>
      <c r="L145" s="264"/>
      <c r="M145" s="269"/>
      <c r="N145" s="270"/>
      <c r="O145" s="270"/>
      <c r="P145" s="270"/>
      <c r="Q145" s="270"/>
      <c r="R145" s="270"/>
      <c r="S145" s="270"/>
      <c r="T145" s="271"/>
      <c r="AT145" s="266" t="s">
        <v>171</v>
      </c>
      <c r="AU145" s="266" t="s">
        <v>81</v>
      </c>
      <c r="AV145" s="265" t="s">
        <v>81</v>
      </c>
      <c r="AW145" s="265" t="s">
        <v>36</v>
      </c>
      <c r="AX145" s="265" t="s">
        <v>73</v>
      </c>
      <c r="AY145" s="266" t="s">
        <v>160</v>
      </c>
    </row>
    <row r="146" spans="2:65" s="294" customFormat="1">
      <c r="B146" s="293"/>
      <c r="D146" s="254" t="s">
        <v>171</v>
      </c>
      <c r="E146" s="295" t="s">
        <v>5</v>
      </c>
      <c r="F146" s="296" t="s">
        <v>619</v>
      </c>
      <c r="H146" s="297">
        <v>256.01</v>
      </c>
      <c r="I146" s="13"/>
      <c r="L146" s="293"/>
      <c r="M146" s="298"/>
      <c r="N146" s="299"/>
      <c r="O146" s="299"/>
      <c r="P146" s="299"/>
      <c r="Q146" s="299"/>
      <c r="R146" s="299"/>
      <c r="S146" s="299"/>
      <c r="T146" s="300"/>
      <c r="AT146" s="295" t="s">
        <v>171</v>
      </c>
      <c r="AU146" s="295" t="s">
        <v>81</v>
      </c>
      <c r="AV146" s="294" t="s">
        <v>184</v>
      </c>
      <c r="AW146" s="294" t="s">
        <v>36</v>
      </c>
      <c r="AX146" s="294" t="s">
        <v>73</v>
      </c>
      <c r="AY146" s="295" t="s">
        <v>160</v>
      </c>
    </row>
    <row r="147" spans="2:65" s="265" customFormat="1">
      <c r="B147" s="264"/>
      <c r="D147" s="254" t="s">
        <v>171</v>
      </c>
      <c r="E147" s="266" t="s">
        <v>5</v>
      </c>
      <c r="F147" s="267" t="s">
        <v>1295</v>
      </c>
      <c r="H147" s="268">
        <v>4.6859999999999999</v>
      </c>
      <c r="I147" s="10"/>
      <c r="L147" s="264"/>
      <c r="M147" s="269"/>
      <c r="N147" s="270"/>
      <c r="O147" s="270"/>
      <c r="P147" s="270"/>
      <c r="Q147" s="270"/>
      <c r="R147" s="270"/>
      <c r="S147" s="270"/>
      <c r="T147" s="271"/>
      <c r="AT147" s="266" t="s">
        <v>171</v>
      </c>
      <c r="AU147" s="266" t="s">
        <v>81</v>
      </c>
      <c r="AV147" s="265" t="s">
        <v>81</v>
      </c>
      <c r="AW147" s="265" t="s">
        <v>36</v>
      </c>
      <c r="AX147" s="265" t="s">
        <v>73</v>
      </c>
      <c r="AY147" s="266" t="s">
        <v>160</v>
      </c>
    </row>
    <row r="148" spans="2:65" s="265" customFormat="1">
      <c r="B148" s="264"/>
      <c r="D148" s="254" t="s">
        <v>171</v>
      </c>
      <c r="E148" s="266" t="s">
        <v>5</v>
      </c>
      <c r="F148" s="267" t="s">
        <v>1296</v>
      </c>
      <c r="H148" s="268">
        <v>2.4</v>
      </c>
      <c r="I148" s="10"/>
      <c r="L148" s="264"/>
      <c r="M148" s="269"/>
      <c r="N148" s="270"/>
      <c r="O148" s="270"/>
      <c r="P148" s="270"/>
      <c r="Q148" s="270"/>
      <c r="R148" s="270"/>
      <c r="S148" s="270"/>
      <c r="T148" s="271"/>
      <c r="AT148" s="266" t="s">
        <v>171</v>
      </c>
      <c r="AU148" s="266" t="s">
        <v>81</v>
      </c>
      <c r="AV148" s="265" t="s">
        <v>81</v>
      </c>
      <c r="AW148" s="265" t="s">
        <v>36</v>
      </c>
      <c r="AX148" s="265" t="s">
        <v>73</v>
      </c>
      <c r="AY148" s="266" t="s">
        <v>160</v>
      </c>
    </row>
    <row r="149" spans="2:65" s="294" customFormat="1">
      <c r="B149" s="293"/>
      <c r="D149" s="254" t="s">
        <v>171</v>
      </c>
      <c r="E149" s="295" t="s">
        <v>5</v>
      </c>
      <c r="F149" s="296" t="s">
        <v>619</v>
      </c>
      <c r="H149" s="297">
        <v>7.0860000000000003</v>
      </c>
      <c r="I149" s="13"/>
      <c r="L149" s="293"/>
      <c r="M149" s="298"/>
      <c r="N149" s="299"/>
      <c r="O149" s="299"/>
      <c r="P149" s="299"/>
      <c r="Q149" s="299"/>
      <c r="R149" s="299"/>
      <c r="S149" s="299"/>
      <c r="T149" s="300"/>
      <c r="AT149" s="295" t="s">
        <v>171</v>
      </c>
      <c r="AU149" s="295" t="s">
        <v>81</v>
      </c>
      <c r="AV149" s="294" t="s">
        <v>184</v>
      </c>
      <c r="AW149" s="294" t="s">
        <v>36</v>
      </c>
      <c r="AX149" s="294" t="s">
        <v>73</v>
      </c>
      <c r="AY149" s="295" t="s">
        <v>160</v>
      </c>
    </row>
    <row r="150" spans="2:65" s="273" customFormat="1">
      <c r="B150" s="272"/>
      <c r="D150" s="254" t="s">
        <v>171</v>
      </c>
      <c r="E150" s="274" t="s">
        <v>5</v>
      </c>
      <c r="F150" s="275" t="s">
        <v>176</v>
      </c>
      <c r="H150" s="276">
        <v>263.096</v>
      </c>
      <c r="I150" s="11"/>
      <c r="L150" s="272"/>
      <c r="M150" s="277"/>
      <c r="N150" s="278"/>
      <c r="O150" s="278"/>
      <c r="P150" s="278"/>
      <c r="Q150" s="278"/>
      <c r="R150" s="278"/>
      <c r="S150" s="278"/>
      <c r="T150" s="279"/>
      <c r="AT150" s="274" t="s">
        <v>171</v>
      </c>
      <c r="AU150" s="274" t="s">
        <v>81</v>
      </c>
      <c r="AV150" s="273" t="s">
        <v>167</v>
      </c>
      <c r="AW150" s="273" t="s">
        <v>36</v>
      </c>
      <c r="AX150" s="273" t="s">
        <v>77</v>
      </c>
      <c r="AY150" s="274" t="s">
        <v>160</v>
      </c>
    </row>
    <row r="151" spans="2:65" s="118" customFormat="1" ht="38.25" customHeight="1">
      <c r="B151" s="113"/>
      <c r="C151" s="243" t="s">
        <v>196</v>
      </c>
      <c r="D151" s="243" t="s">
        <v>162</v>
      </c>
      <c r="E151" s="244" t="s">
        <v>224</v>
      </c>
      <c r="F151" s="245" t="s">
        <v>225</v>
      </c>
      <c r="G151" s="246" t="s">
        <v>210</v>
      </c>
      <c r="H151" s="247">
        <v>712.04200000000003</v>
      </c>
      <c r="I151" s="8"/>
      <c r="J151" s="248">
        <f>ROUND(I151*H151,2)</f>
        <v>0</v>
      </c>
      <c r="K151" s="245" t="s">
        <v>188</v>
      </c>
      <c r="L151" s="113"/>
      <c r="M151" s="249" t="s">
        <v>5</v>
      </c>
      <c r="N151" s="250" t="s">
        <v>44</v>
      </c>
      <c r="O151" s="114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AR151" s="97" t="s">
        <v>167</v>
      </c>
      <c r="AT151" s="97" t="s">
        <v>162</v>
      </c>
      <c r="AU151" s="97" t="s">
        <v>81</v>
      </c>
      <c r="AY151" s="97" t="s">
        <v>160</v>
      </c>
      <c r="BE151" s="253">
        <f>IF(N151="základní",J151,0)</f>
        <v>0</v>
      </c>
      <c r="BF151" s="253">
        <f>IF(N151="snížená",J151,0)</f>
        <v>0</v>
      </c>
      <c r="BG151" s="253">
        <f>IF(N151="zákl. přenesená",J151,0)</f>
        <v>0</v>
      </c>
      <c r="BH151" s="253">
        <f>IF(N151="sníž. přenesená",J151,0)</f>
        <v>0</v>
      </c>
      <c r="BI151" s="253">
        <f>IF(N151="nulová",J151,0)</f>
        <v>0</v>
      </c>
      <c r="BJ151" s="97" t="s">
        <v>77</v>
      </c>
      <c r="BK151" s="253">
        <f>ROUND(I151*H151,2)</f>
        <v>0</v>
      </c>
      <c r="BL151" s="97" t="s">
        <v>167</v>
      </c>
      <c r="BM151" s="97" t="s">
        <v>1297</v>
      </c>
    </row>
    <row r="152" spans="2:65" s="258" customFormat="1">
      <c r="B152" s="257"/>
      <c r="D152" s="254" t="s">
        <v>171</v>
      </c>
      <c r="E152" s="259" t="s">
        <v>5</v>
      </c>
      <c r="F152" s="260" t="s">
        <v>1292</v>
      </c>
      <c r="H152" s="259" t="s">
        <v>5</v>
      </c>
      <c r="I152" s="9"/>
      <c r="L152" s="257"/>
      <c r="M152" s="261"/>
      <c r="N152" s="262"/>
      <c r="O152" s="262"/>
      <c r="P152" s="262"/>
      <c r="Q152" s="262"/>
      <c r="R152" s="262"/>
      <c r="S152" s="262"/>
      <c r="T152" s="263"/>
      <c r="AT152" s="259" t="s">
        <v>171</v>
      </c>
      <c r="AU152" s="259" t="s">
        <v>81</v>
      </c>
      <c r="AV152" s="258" t="s">
        <v>77</v>
      </c>
      <c r="AW152" s="258" t="s">
        <v>36</v>
      </c>
      <c r="AX152" s="258" t="s">
        <v>73</v>
      </c>
      <c r="AY152" s="259" t="s">
        <v>160</v>
      </c>
    </row>
    <row r="153" spans="2:65" s="258" customFormat="1">
      <c r="B153" s="257"/>
      <c r="D153" s="254" t="s">
        <v>171</v>
      </c>
      <c r="E153" s="259" t="s">
        <v>5</v>
      </c>
      <c r="F153" s="260" t="s">
        <v>222</v>
      </c>
      <c r="H153" s="259" t="s">
        <v>5</v>
      </c>
      <c r="I153" s="9"/>
      <c r="L153" s="257"/>
      <c r="M153" s="261"/>
      <c r="N153" s="262"/>
      <c r="O153" s="262"/>
      <c r="P153" s="262"/>
      <c r="Q153" s="262"/>
      <c r="R153" s="262"/>
      <c r="S153" s="262"/>
      <c r="T153" s="263"/>
      <c r="AT153" s="259" t="s">
        <v>171</v>
      </c>
      <c r="AU153" s="259" t="s">
        <v>81</v>
      </c>
      <c r="AV153" s="258" t="s">
        <v>77</v>
      </c>
      <c r="AW153" s="258" t="s">
        <v>36</v>
      </c>
      <c r="AX153" s="258" t="s">
        <v>73</v>
      </c>
      <c r="AY153" s="259" t="s">
        <v>160</v>
      </c>
    </row>
    <row r="154" spans="2:65" s="265" customFormat="1">
      <c r="B154" s="264"/>
      <c r="D154" s="254" t="s">
        <v>171</v>
      </c>
      <c r="E154" s="266" t="s">
        <v>5</v>
      </c>
      <c r="F154" s="267" t="s">
        <v>1298</v>
      </c>
      <c r="H154" s="268">
        <v>902.46</v>
      </c>
      <c r="I154" s="10"/>
      <c r="L154" s="264"/>
      <c r="M154" s="269"/>
      <c r="N154" s="270"/>
      <c r="O154" s="270"/>
      <c r="P154" s="270"/>
      <c r="Q154" s="270"/>
      <c r="R154" s="270"/>
      <c r="S154" s="270"/>
      <c r="T154" s="271"/>
      <c r="AT154" s="266" t="s">
        <v>171</v>
      </c>
      <c r="AU154" s="266" t="s">
        <v>81</v>
      </c>
      <c r="AV154" s="265" t="s">
        <v>81</v>
      </c>
      <c r="AW154" s="265" t="s">
        <v>36</v>
      </c>
      <c r="AX154" s="265" t="s">
        <v>73</v>
      </c>
      <c r="AY154" s="266" t="s">
        <v>160</v>
      </c>
    </row>
    <row r="155" spans="2:65" s="265" customFormat="1">
      <c r="B155" s="264"/>
      <c r="D155" s="254" t="s">
        <v>171</v>
      </c>
      <c r="E155" s="266" t="s">
        <v>5</v>
      </c>
      <c r="F155" s="267" t="s">
        <v>1299</v>
      </c>
      <c r="H155" s="268">
        <v>-263.096</v>
      </c>
      <c r="I155" s="10"/>
      <c r="L155" s="264"/>
      <c r="M155" s="269"/>
      <c r="N155" s="270"/>
      <c r="O155" s="270"/>
      <c r="P155" s="270"/>
      <c r="Q155" s="270"/>
      <c r="R155" s="270"/>
      <c r="S155" s="270"/>
      <c r="T155" s="271"/>
      <c r="AT155" s="266" t="s">
        <v>171</v>
      </c>
      <c r="AU155" s="266" t="s">
        <v>81</v>
      </c>
      <c r="AV155" s="265" t="s">
        <v>81</v>
      </c>
      <c r="AW155" s="265" t="s">
        <v>36</v>
      </c>
      <c r="AX155" s="265" t="s">
        <v>73</v>
      </c>
      <c r="AY155" s="266" t="s">
        <v>160</v>
      </c>
    </row>
    <row r="156" spans="2:65" s="258" customFormat="1">
      <c r="B156" s="257"/>
      <c r="D156" s="254" t="s">
        <v>171</v>
      </c>
      <c r="E156" s="259" t="s">
        <v>5</v>
      </c>
      <c r="F156" s="260" t="s">
        <v>229</v>
      </c>
      <c r="H156" s="259" t="s">
        <v>5</v>
      </c>
      <c r="I156" s="9"/>
      <c r="L156" s="257"/>
      <c r="M156" s="261"/>
      <c r="N156" s="262"/>
      <c r="O156" s="262"/>
      <c r="P156" s="262"/>
      <c r="Q156" s="262"/>
      <c r="R156" s="262"/>
      <c r="S156" s="262"/>
      <c r="T156" s="263"/>
      <c r="AT156" s="259" t="s">
        <v>171</v>
      </c>
      <c r="AU156" s="259" t="s">
        <v>81</v>
      </c>
      <c r="AV156" s="258" t="s">
        <v>77</v>
      </c>
      <c r="AW156" s="258" t="s">
        <v>36</v>
      </c>
      <c r="AX156" s="258" t="s">
        <v>73</v>
      </c>
      <c r="AY156" s="259" t="s">
        <v>160</v>
      </c>
    </row>
    <row r="157" spans="2:65" s="265" customFormat="1">
      <c r="B157" s="264"/>
      <c r="D157" s="254" t="s">
        <v>171</v>
      </c>
      <c r="E157" s="266" t="s">
        <v>5</v>
      </c>
      <c r="F157" s="267" t="s">
        <v>1300</v>
      </c>
      <c r="H157" s="268">
        <v>41.63</v>
      </c>
      <c r="I157" s="10"/>
      <c r="L157" s="264"/>
      <c r="M157" s="269"/>
      <c r="N157" s="270"/>
      <c r="O157" s="270"/>
      <c r="P157" s="270"/>
      <c r="Q157" s="270"/>
      <c r="R157" s="270"/>
      <c r="S157" s="270"/>
      <c r="T157" s="271"/>
      <c r="AT157" s="266" t="s">
        <v>171</v>
      </c>
      <c r="AU157" s="266" t="s">
        <v>81</v>
      </c>
      <c r="AV157" s="265" t="s">
        <v>81</v>
      </c>
      <c r="AW157" s="265" t="s">
        <v>36</v>
      </c>
      <c r="AX157" s="265" t="s">
        <v>73</v>
      </c>
      <c r="AY157" s="266" t="s">
        <v>160</v>
      </c>
    </row>
    <row r="158" spans="2:65" s="265" customFormat="1">
      <c r="B158" s="264"/>
      <c r="D158" s="254" t="s">
        <v>171</v>
      </c>
      <c r="E158" s="266" t="s">
        <v>5</v>
      </c>
      <c r="F158" s="267" t="s">
        <v>1301</v>
      </c>
      <c r="H158" s="268">
        <v>11.866</v>
      </c>
      <c r="I158" s="10"/>
      <c r="L158" s="264"/>
      <c r="M158" s="269"/>
      <c r="N158" s="270"/>
      <c r="O158" s="270"/>
      <c r="P158" s="270"/>
      <c r="Q158" s="270"/>
      <c r="R158" s="270"/>
      <c r="S158" s="270"/>
      <c r="T158" s="271"/>
      <c r="AT158" s="266" t="s">
        <v>171</v>
      </c>
      <c r="AU158" s="266" t="s">
        <v>81</v>
      </c>
      <c r="AV158" s="265" t="s">
        <v>81</v>
      </c>
      <c r="AW158" s="265" t="s">
        <v>36</v>
      </c>
      <c r="AX158" s="265" t="s">
        <v>73</v>
      </c>
      <c r="AY158" s="266" t="s">
        <v>160</v>
      </c>
    </row>
    <row r="159" spans="2:65" s="294" customFormat="1">
      <c r="B159" s="293"/>
      <c r="D159" s="254" t="s">
        <v>171</v>
      </c>
      <c r="E159" s="295" t="s">
        <v>5</v>
      </c>
      <c r="F159" s="296" t="s">
        <v>619</v>
      </c>
      <c r="H159" s="297">
        <v>692.86</v>
      </c>
      <c r="I159" s="13"/>
      <c r="L159" s="293"/>
      <c r="M159" s="298"/>
      <c r="N159" s="299"/>
      <c r="O159" s="299"/>
      <c r="P159" s="299"/>
      <c r="Q159" s="299"/>
      <c r="R159" s="299"/>
      <c r="S159" s="299"/>
      <c r="T159" s="300"/>
      <c r="AT159" s="295" t="s">
        <v>171</v>
      </c>
      <c r="AU159" s="295" t="s">
        <v>81</v>
      </c>
      <c r="AV159" s="294" t="s">
        <v>184</v>
      </c>
      <c r="AW159" s="294" t="s">
        <v>36</v>
      </c>
      <c r="AX159" s="294" t="s">
        <v>73</v>
      </c>
      <c r="AY159" s="295" t="s">
        <v>160</v>
      </c>
    </row>
    <row r="160" spans="2:65" s="265" customFormat="1">
      <c r="B160" s="264"/>
      <c r="D160" s="254" t="s">
        <v>171</v>
      </c>
      <c r="E160" s="266" t="s">
        <v>5</v>
      </c>
      <c r="F160" s="267" t="s">
        <v>1302</v>
      </c>
      <c r="H160" s="268">
        <v>12.496</v>
      </c>
      <c r="I160" s="10"/>
      <c r="L160" s="264"/>
      <c r="M160" s="269"/>
      <c r="N160" s="270"/>
      <c r="O160" s="270"/>
      <c r="P160" s="270"/>
      <c r="Q160" s="270"/>
      <c r="R160" s="270"/>
      <c r="S160" s="270"/>
      <c r="T160" s="271"/>
      <c r="AT160" s="266" t="s">
        <v>171</v>
      </c>
      <c r="AU160" s="266" t="s">
        <v>81</v>
      </c>
      <c r="AV160" s="265" t="s">
        <v>81</v>
      </c>
      <c r="AW160" s="265" t="s">
        <v>36</v>
      </c>
      <c r="AX160" s="265" t="s">
        <v>73</v>
      </c>
      <c r="AY160" s="266" t="s">
        <v>160</v>
      </c>
    </row>
    <row r="161" spans="2:65" s="265" customFormat="1">
      <c r="B161" s="264"/>
      <c r="D161" s="254" t="s">
        <v>171</v>
      </c>
      <c r="E161" s="266" t="s">
        <v>5</v>
      </c>
      <c r="F161" s="267" t="s">
        <v>1303</v>
      </c>
      <c r="H161" s="268">
        <v>5.2</v>
      </c>
      <c r="I161" s="10"/>
      <c r="L161" s="264"/>
      <c r="M161" s="269"/>
      <c r="N161" s="270"/>
      <c r="O161" s="270"/>
      <c r="P161" s="270"/>
      <c r="Q161" s="270"/>
      <c r="R161" s="270"/>
      <c r="S161" s="270"/>
      <c r="T161" s="271"/>
      <c r="AT161" s="266" t="s">
        <v>171</v>
      </c>
      <c r="AU161" s="266" t="s">
        <v>81</v>
      </c>
      <c r="AV161" s="265" t="s">
        <v>81</v>
      </c>
      <c r="AW161" s="265" t="s">
        <v>36</v>
      </c>
      <c r="AX161" s="265" t="s">
        <v>73</v>
      </c>
      <c r="AY161" s="266" t="s">
        <v>160</v>
      </c>
    </row>
    <row r="162" spans="2:65" s="265" customFormat="1">
      <c r="B162" s="264"/>
      <c r="D162" s="254" t="s">
        <v>171</v>
      </c>
      <c r="E162" s="266" t="s">
        <v>5</v>
      </c>
      <c r="F162" s="267" t="s">
        <v>1304</v>
      </c>
      <c r="H162" s="268">
        <v>0.97399999999999998</v>
      </c>
      <c r="I162" s="10"/>
      <c r="L162" s="264"/>
      <c r="M162" s="269"/>
      <c r="N162" s="270"/>
      <c r="O162" s="270"/>
      <c r="P162" s="270"/>
      <c r="Q162" s="270"/>
      <c r="R162" s="270"/>
      <c r="S162" s="270"/>
      <c r="T162" s="271"/>
      <c r="AT162" s="266" t="s">
        <v>171</v>
      </c>
      <c r="AU162" s="266" t="s">
        <v>81</v>
      </c>
      <c r="AV162" s="265" t="s">
        <v>81</v>
      </c>
      <c r="AW162" s="265" t="s">
        <v>36</v>
      </c>
      <c r="AX162" s="265" t="s">
        <v>73</v>
      </c>
      <c r="AY162" s="266" t="s">
        <v>160</v>
      </c>
    </row>
    <row r="163" spans="2:65" s="265" customFormat="1">
      <c r="B163" s="264"/>
      <c r="D163" s="254" t="s">
        <v>171</v>
      </c>
      <c r="E163" s="266" t="s">
        <v>5</v>
      </c>
      <c r="F163" s="267" t="s">
        <v>1305</v>
      </c>
      <c r="H163" s="268">
        <v>0.51200000000000001</v>
      </c>
      <c r="I163" s="10"/>
      <c r="L163" s="264"/>
      <c r="M163" s="269"/>
      <c r="N163" s="270"/>
      <c r="O163" s="270"/>
      <c r="P163" s="270"/>
      <c r="Q163" s="270"/>
      <c r="R163" s="270"/>
      <c r="S163" s="270"/>
      <c r="T163" s="271"/>
      <c r="AT163" s="266" t="s">
        <v>171</v>
      </c>
      <c r="AU163" s="266" t="s">
        <v>81</v>
      </c>
      <c r="AV163" s="265" t="s">
        <v>81</v>
      </c>
      <c r="AW163" s="265" t="s">
        <v>36</v>
      </c>
      <c r="AX163" s="265" t="s">
        <v>73</v>
      </c>
      <c r="AY163" s="266" t="s">
        <v>160</v>
      </c>
    </row>
    <row r="164" spans="2:65" s="294" customFormat="1">
      <c r="B164" s="293"/>
      <c r="D164" s="254" t="s">
        <v>171</v>
      </c>
      <c r="E164" s="295" t="s">
        <v>5</v>
      </c>
      <c r="F164" s="296" t="s">
        <v>619</v>
      </c>
      <c r="H164" s="297">
        <v>19.181999999999999</v>
      </c>
      <c r="I164" s="13"/>
      <c r="L164" s="293"/>
      <c r="M164" s="298"/>
      <c r="N164" s="299"/>
      <c r="O164" s="299"/>
      <c r="P164" s="299"/>
      <c r="Q164" s="299"/>
      <c r="R164" s="299"/>
      <c r="S164" s="299"/>
      <c r="T164" s="300"/>
      <c r="AT164" s="295" t="s">
        <v>171</v>
      </c>
      <c r="AU164" s="295" t="s">
        <v>81</v>
      </c>
      <c r="AV164" s="294" t="s">
        <v>184</v>
      </c>
      <c r="AW164" s="294" t="s">
        <v>36</v>
      </c>
      <c r="AX164" s="294" t="s">
        <v>73</v>
      </c>
      <c r="AY164" s="295" t="s">
        <v>160</v>
      </c>
    </row>
    <row r="165" spans="2:65" s="273" customFormat="1">
      <c r="B165" s="272"/>
      <c r="D165" s="254" t="s">
        <v>171</v>
      </c>
      <c r="E165" s="274" t="s">
        <v>5</v>
      </c>
      <c r="F165" s="275" t="s">
        <v>176</v>
      </c>
      <c r="H165" s="276">
        <v>712.04200000000003</v>
      </c>
      <c r="I165" s="11"/>
      <c r="L165" s="272"/>
      <c r="M165" s="277"/>
      <c r="N165" s="278"/>
      <c r="O165" s="278"/>
      <c r="P165" s="278"/>
      <c r="Q165" s="278"/>
      <c r="R165" s="278"/>
      <c r="S165" s="278"/>
      <c r="T165" s="279"/>
      <c r="AT165" s="274" t="s">
        <v>171</v>
      </c>
      <c r="AU165" s="274" t="s">
        <v>81</v>
      </c>
      <c r="AV165" s="273" t="s">
        <v>167</v>
      </c>
      <c r="AW165" s="273" t="s">
        <v>36</v>
      </c>
      <c r="AX165" s="273" t="s">
        <v>77</v>
      </c>
      <c r="AY165" s="274" t="s">
        <v>160</v>
      </c>
    </row>
    <row r="166" spans="2:65" s="118" customFormat="1" ht="38.25" customHeight="1">
      <c r="B166" s="113"/>
      <c r="C166" s="243" t="s">
        <v>231</v>
      </c>
      <c r="D166" s="243" t="s">
        <v>162</v>
      </c>
      <c r="E166" s="244" t="s">
        <v>232</v>
      </c>
      <c r="F166" s="245" t="s">
        <v>233</v>
      </c>
      <c r="G166" s="246" t="s">
        <v>210</v>
      </c>
      <c r="H166" s="247">
        <v>213.613</v>
      </c>
      <c r="I166" s="8"/>
      <c r="J166" s="248">
        <f>ROUND(I166*H166,2)</f>
        <v>0</v>
      </c>
      <c r="K166" s="245" t="s">
        <v>188</v>
      </c>
      <c r="L166" s="113"/>
      <c r="M166" s="249" t="s">
        <v>5</v>
      </c>
      <c r="N166" s="250" t="s">
        <v>44</v>
      </c>
      <c r="O166" s="114"/>
      <c r="P166" s="251">
        <f>O166*H166</f>
        <v>0</v>
      </c>
      <c r="Q166" s="251">
        <v>0</v>
      </c>
      <c r="R166" s="251">
        <f>Q166*H166</f>
        <v>0</v>
      </c>
      <c r="S166" s="251">
        <v>0</v>
      </c>
      <c r="T166" s="252">
        <f>S166*H166</f>
        <v>0</v>
      </c>
      <c r="AR166" s="97" t="s">
        <v>167</v>
      </c>
      <c r="AT166" s="97" t="s">
        <v>162</v>
      </c>
      <c r="AU166" s="97" t="s">
        <v>81</v>
      </c>
      <c r="AY166" s="97" t="s">
        <v>160</v>
      </c>
      <c r="BE166" s="253">
        <f>IF(N166="základní",J166,0)</f>
        <v>0</v>
      </c>
      <c r="BF166" s="253">
        <f>IF(N166="snížená",J166,0)</f>
        <v>0</v>
      </c>
      <c r="BG166" s="253">
        <f>IF(N166="zákl. přenesená",J166,0)</f>
        <v>0</v>
      </c>
      <c r="BH166" s="253">
        <f>IF(N166="sníž. přenesená",J166,0)</f>
        <v>0</v>
      </c>
      <c r="BI166" s="253">
        <f>IF(N166="nulová",J166,0)</f>
        <v>0</v>
      </c>
      <c r="BJ166" s="97" t="s">
        <v>77</v>
      </c>
      <c r="BK166" s="253">
        <f>ROUND(I166*H166,2)</f>
        <v>0</v>
      </c>
      <c r="BL166" s="97" t="s">
        <v>167</v>
      </c>
      <c r="BM166" s="97" t="s">
        <v>1306</v>
      </c>
    </row>
    <row r="167" spans="2:65" s="118" customFormat="1" ht="27">
      <c r="B167" s="113"/>
      <c r="D167" s="254" t="s">
        <v>169</v>
      </c>
      <c r="F167" s="255" t="s">
        <v>235</v>
      </c>
      <c r="I167" s="6"/>
      <c r="L167" s="113"/>
      <c r="M167" s="256"/>
      <c r="N167" s="114"/>
      <c r="O167" s="114"/>
      <c r="P167" s="114"/>
      <c r="Q167" s="114"/>
      <c r="R167" s="114"/>
      <c r="S167" s="114"/>
      <c r="T167" s="144"/>
      <c r="AT167" s="97" t="s">
        <v>169</v>
      </c>
      <c r="AU167" s="97" t="s">
        <v>81</v>
      </c>
    </row>
    <row r="168" spans="2:65" s="265" customFormat="1">
      <c r="B168" s="264"/>
      <c r="D168" s="254" t="s">
        <v>171</v>
      </c>
      <c r="F168" s="267" t="s">
        <v>1307</v>
      </c>
      <c r="H168" s="268">
        <v>213.613</v>
      </c>
      <c r="I168" s="10"/>
      <c r="L168" s="264"/>
      <c r="M168" s="269"/>
      <c r="N168" s="270"/>
      <c r="O168" s="270"/>
      <c r="P168" s="270"/>
      <c r="Q168" s="270"/>
      <c r="R168" s="270"/>
      <c r="S168" s="270"/>
      <c r="T168" s="271"/>
      <c r="AT168" s="266" t="s">
        <v>171</v>
      </c>
      <c r="AU168" s="266" t="s">
        <v>81</v>
      </c>
      <c r="AV168" s="265" t="s">
        <v>81</v>
      </c>
      <c r="AW168" s="265" t="s">
        <v>6</v>
      </c>
      <c r="AX168" s="265" t="s">
        <v>77</v>
      </c>
      <c r="AY168" s="266" t="s">
        <v>160</v>
      </c>
    </row>
    <row r="169" spans="2:65" s="118" customFormat="1" ht="25.5" customHeight="1">
      <c r="B169" s="113"/>
      <c r="C169" s="243" t="s">
        <v>237</v>
      </c>
      <c r="D169" s="243" t="s">
        <v>162</v>
      </c>
      <c r="E169" s="244" t="s">
        <v>238</v>
      </c>
      <c r="F169" s="245" t="s">
        <v>239</v>
      </c>
      <c r="G169" s="246" t="s">
        <v>165</v>
      </c>
      <c r="H169" s="247">
        <v>1555.75</v>
      </c>
      <c r="I169" s="8"/>
      <c r="J169" s="248">
        <f>ROUND(I169*H169,2)</f>
        <v>0</v>
      </c>
      <c r="K169" s="245" t="s">
        <v>188</v>
      </c>
      <c r="L169" s="113"/>
      <c r="M169" s="249" t="s">
        <v>5</v>
      </c>
      <c r="N169" s="250" t="s">
        <v>44</v>
      </c>
      <c r="O169" s="114"/>
      <c r="P169" s="251">
        <f>O169*H169</f>
        <v>0</v>
      </c>
      <c r="Q169" s="251">
        <v>5.9000000000000003E-4</v>
      </c>
      <c r="R169" s="251">
        <f>Q169*H169</f>
        <v>0.9178925</v>
      </c>
      <c r="S169" s="251">
        <v>0</v>
      </c>
      <c r="T169" s="252">
        <f>S169*H169</f>
        <v>0</v>
      </c>
      <c r="AR169" s="97" t="s">
        <v>167</v>
      </c>
      <c r="AT169" s="97" t="s">
        <v>162</v>
      </c>
      <c r="AU169" s="97" t="s">
        <v>81</v>
      </c>
      <c r="AY169" s="97" t="s">
        <v>160</v>
      </c>
      <c r="BE169" s="253">
        <f>IF(N169="základní",J169,0)</f>
        <v>0</v>
      </c>
      <c r="BF169" s="253">
        <f>IF(N169="snížená",J169,0)</f>
        <v>0</v>
      </c>
      <c r="BG169" s="253">
        <f>IF(N169="zákl. přenesená",J169,0)</f>
        <v>0</v>
      </c>
      <c r="BH169" s="253">
        <f>IF(N169="sníž. přenesená",J169,0)</f>
        <v>0</v>
      </c>
      <c r="BI169" s="253">
        <f>IF(N169="nulová",J169,0)</f>
        <v>0</v>
      </c>
      <c r="BJ169" s="97" t="s">
        <v>77</v>
      </c>
      <c r="BK169" s="253">
        <f>ROUND(I169*H169,2)</f>
        <v>0</v>
      </c>
      <c r="BL169" s="97" t="s">
        <v>167</v>
      </c>
      <c r="BM169" s="97" t="s">
        <v>1308</v>
      </c>
    </row>
    <row r="170" spans="2:65" s="258" customFormat="1">
      <c r="B170" s="257"/>
      <c r="D170" s="254" t="s">
        <v>171</v>
      </c>
      <c r="E170" s="259" t="s">
        <v>5</v>
      </c>
      <c r="F170" s="260" t="s">
        <v>222</v>
      </c>
      <c r="H170" s="259" t="s">
        <v>5</v>
      </c>
      <c r="I170" s="9"/>
      <c r="L170" s="257"/>
      <c r="M170" s="261"/>
      <c r="N170" s="262"/>
      <c r="O170" s="262"/>
      <c r="P170" s="262"/>
      <c r="Q170" s="262"/>
      <c r="R170" s="262"/>
      <c r="S170" s="262"/>
      <c r="T170" s="263"/>
      <c r="AT170" s="259" t="s">
        <v>171</v>
      </c>
      <c r="AU170" s="259" t="s">
        <v>81</v>
      </c>
      <c r="AV170" s="258" t="s">
        <v>77</v>
      </c>
      <c r="AW170" s="258" t="s">
        <v>36</v>
      </c>
      <c r="AX170" s="258" t="s">
        <v>73</v>
      </c>
      <c r="AY170" s="259" t="s">
        <v>160</v>
      </c>
    </row>
    <row r="171" spans="2:65" s="265" customFormat="1">
      <c r="B171" s="264"/>
      <c r="D171" s="254" t="s">
        <v>171</v>
      </c>
      <c r="E171" s="266" t="s">
        <v>5</v>
      </c>
      <c r="F171" s="267" t="s">
        <v>1309</v>
      </c>
      <c r="H171" s="268">
        <v>1474.79</v>
      </c>
      <c r="I171" s="10"/>
      <c r="L171" s="264"/>
      <c r="M171" s="269"/>
      <c r="N171" s="270"/>
      <c r="O171" s="270"/>
      <c r="P171" s="270"/>
      <c r="Q171" s="270"/>
      <c r="R171" s="270"/>
      <c r="S171" s="270"/>
      <c r="T171" s="271"/>
      <c r="AT171" s="266" t="s">
        <v>171</v>
      </c>
      <c r="AU171" s="266" t="s">
        <v>81</v>
      </c>
      <c r="AV171" s="265" t="s">
        <v>81</v>
      </c>
      <c r="AW171" s="265" t="s">
        <v>36</v>
      </c>
      <c r="AX171" s="265" t="s">
        <v>73</v>
      </c>
      <c r="AY171" s="266" t="s">
        <v>160</v>
      </c>
    </row>
    <row r="172" spans="2:65" s="265" customFormat="1">
      <c r="B172" s="264"/>
      <c r="D172" s="254" t="s">
        <v>171</v>
      </c>
      <c r="E172" s="266" t="s">
        <v>5</v>
      </c>
      <c r="F172" s="267" t="s">
        <v>1310</v>
      </c>
      <c r="H172" s="268">
        <v>80.959999999999994</v>
      </c>
      <c r="I172" s="10"/>
      <c r="L172" s="264"/>
      <c r="M172" s="269"/>
      <c r="N172" s="270"/>
      <c r="O172" s="270"/>
      <c r="P172" s="270"/>
      <c r="Q172" s="270"/>
      <c r="R172" s="270"/>
      <c r="S172" s="270"/>
      <c r="T172" s="271"/>
      <c r="AT172" s="266" t="s">
        <v>171</v>
      </c>
      <c r="AU172" s="266" t="s">
        <v>81</v>
      </c>
      <c r="AV172" s="265" t="s">
        <v>81</v>
      </c>
      <c r="AW172" s="265" t="s">
        <v>36</v>
      </c>
      <c r="AX172" s="265" t="s">
        <v>73</v>
      </c>
      <c r="AY172" s="266" t="s">
        <v>160</v>
      </c>
    </row>
    <row r="173" spans="2:65" s="273" customFormat="1">
      <c r="B173" s="272"/>
      <c r="D173" s="254" t="s">
        <v>171</v>
      </c>
      <c r="E173" s="274" t="s">
        <v>5</v>
      </c>
      <c r="F173" s="275" t="s">
        <v>176</v>
      </c>
      <c r="H173" s="276">
        <v>1555.75</v>
      </c>
      <c r="I173" s="11"/>
      <c r="L173" s="272"/>
      <c r="M173" s="277"/>
      <c r="N173" s="278"/>
      <c r="O173" s="278"/>
      <c r="P173" s="278"/>
      <c r="Q173" s="278"/>
      <c r="R173" s="278"/>
      <c r="S173" s="278"/>
      <c r="T173" s="279"/>
      <c r="AT173" s="274" t="s">
        <v>171</v>
      </c>
      <c r="AU173" s="274" t="s">
        <v>81</v>
      </c>
      <c r="AV173" s="273" t="s">
        <v>167</v>
      </c>
      <c r="AW173" s="273" t="s">
        <v>36</v>
      </c>
      <c r="AX173" s="273" t="s">
        <v>77</v>
      </c>
      <c r="AY173" s="274" t="s">
        <v>160</v>
      </c>
    </row>
    <row r="174" spans="2:65" s="118" customFormat="1" ht="25.5" customHeight="1">
      <c r="B174" s="113"/>
      <c r="C174" s="243" t="s">
        <v>242</v>
      </c>
      <c r="D174" s="243" t="s">
        <v>162</v>
      </c>
      <c r="E174" s="244" t="s">
        <v>243</v>
      </c>
      <c r="F174" s="245" t="s">
        <v>244</v>
      </c>
      <c r="G174" s="246" t="s">
        <v>165</v>
      </c>
      <c r="H174" s="247">
        <v>1555.75</v>
      </c>
      <c r="I174" s="8"/>
      <c r="J174" s="248">
        <f>ROUND(I174*H174,2)</f>
        <v>0</v>
      </c>
      <c r="K174" s="245" t="s">
        <v>188</v>
      </c>
      <c r="L174" s="113"/>
      <c r="M174" s="249" t="s">
        <v>5</v>
      </c>
      <c r="N174" s="250" t="s">
        <v>44</v>
      </c>
      <c r="O174" s="114"/>
      <c r="P174" s="251">
        <f>O174*H174</f>
        <v>0</v>
      </c>
      <c r="Q174" s="251">
        <v>0</v>
      </c>
      <c r="R174" s="251">
        <f>Q174*H174</f>
        <v>0</v>
      </c>
      <c r="S174" s="251">
        <v>0</v>
      </c>
      <c r="T174" s="252">
        <f>S174*H174</f>
        <v>0</v>
      </c>
      <c r="AR174" s="97" t="s">
        <v>167</v>
      </c>
      <c r="AT174" s="97" t="s">
        <v>162</v>
      </c>
      <c r="AU174" s="97" t="s">
        <v>81</v>
      </c>
      <c r="AY174" s="97" t="s">
        <v>160</v>
      </c>
      <c r="BE174" s="253">
        <f>IF(N174="základní",J174,0)</f>
        <v>0</v>
      </c>
      <c r="BF174" s="253">
        <f>IF(N174="snížená",J174,0)</f>
        <v>0</v>
      </c>
      <c r="BG174" s="253">
        <f>IF(N174="zákl. přenesená",J174,0)</f>
        <v>0</v>
      </c>
      <c r="BH174" s="253">
        <f>IF(N174="sníž. přenesená",J174,0)</f>
        <v>0</v>
      </c>
      <c r="BI174" s="253">
        <f>IF(N174="nulová",J174,0)</f>
        <v>0</v>
      </c>
      <c r="BJ174" s="97" t="s">
        <v>77</v>
      </c>
      <c r="BK174" s="253">
        <f>ROUND(I174*H174,2)</f>
        <v>0</v>
      </c>
      <c r="BL174" s="97" t="s">
        <v>167</v>
      </c>
      <c r="BM174" s="97" t="s">
        <v>1311</v>
      </c>
    </row>
    <row r="175" spans="2:65" s="265" customFormat="1">
      <c r="B175" s="264"/>
      <c r="D175" s="254" t="s">
        <v>171</v>
      </c>
      <c r="E175" s="266" t="s">
        <v>5</v>
      </c>
      <c r="F175" s="267" t="s">
        <v>1312</v>
      </c>
      <c r="H175" s="268">
        <v>1555.75</v>
      </c>
      <c r="I175" s="10"/>
      <c r="L175" s="264"/>
      <c r="M175" s="269"/>
      <c r="N175" s="270"/>
      <c r="O175" s="270"/>
      <c r="P175" s="270"/>
      <c r="Q175" s="270"/>
      <c r="R175" s="270"/>
      <c r="S175" s="270"/>
      <c r="T175" s="271"/>
      <c r="AT175" s="266" t="s">
        <v>171</v>
      </c>
      <c r="AU175" s="266" t="s">
        <v>81</v>
      </c>
      <c r="AV175" s="265" t="s">
        <v>81</v>
      </c>
      <c r="AW175" s="265" t="s">
        <v>36</v>
      </c>
      <c r="AX175" s="265" t="s">
        <v>77</v>
      </c>
      <c r="AY175" s="266" t="s">
        <v>160</v>
      </c>
    </row>
    <row r="176" spans="2:65" s="118" customFormat="1" ht="38.25" customHeight="1">
      <c r="B176" s="113"/>
      <c r="C176" s="243" t="s">
        <v>247</v>
      </c>
      <c r="D176" s="243" t="s">
        <v>162</v>
      </c>
      <c r="E176" s="244" t="s">
        <v>248</v>
      </c>
      <c r="F176" s="245" t="s">
        <v>249</v>
      </c>
      <c r="G176" s="246" t="s">
        <v>210</v>
      </c>
      <c r="H176" s="247">
        <v>487.56900000000002</v>
      </c>
      <c r="I176" s="8"/>
      <c r="J176" s="248">
        <f>ROUND(I176*H176,2)</f>
        <v>0</v>
      </c>
      <c r="K176" s="245" t="s">
        <v>188</v>
      </c>
      <c r="L176" s="113"/>
      <c r="M176" s="249" t="s">
        <v>5</v>
      </c>
      <c r="N176" s="250" t="s">
        <v>44</v>
      </c>
      <c r="O176" s="114"/>
      <c r="P176" s="251">
        <f>O176*H176</f>
        <v>0</v>
      </c>
      <c r="Q176" s="251">
        <v>0</v>
      </c>
      <c r="R176" s="251">
        <f>Q176*H176</f>
        <v>0</v>
      </c>
      <c r="S176" s="251">
        <v>0</v>
      </c>
      <c r="T176" s="252">
        <f>S176*H176</f>
        <v>0</v>
      </c>
      <c r="AR176" s="97" t="s">
        <v>167</v>
      </c>
      <c r="AT176" s="97" t="s">
        <v>162</v>
      </c>
      <c r="AU176" s="97" t="s">
        <v>81</v>
      </c>
      <c r="AY176" s="97" t="s">
        <v>160</v>
      </c>
      <c r="BE176" s="253">
        <f>IF(N176="základní",J176,0)</f>
        <v>0</v>
      </c>
      <c r="BF176" s="253">
        <f>IF(N176="snížená",J176,0)</f>
        <v>0</v>
      </c>
      <c r="BG176" s="253">
        <f>IF(N176="zákl. přenesená",J176,0)</f>
        <v>0</v>
      </c>
      <c r="BH176" s="253">
        <f>IF(N176="sníž. přenesená",J176,0)</f>
        <v>0</v>
      </c>
      <c r="BI176" s="253">
        <f>IF(N176="nulová",J176,0)</f>
        <v>0</v>
      </c>
      <c r="BJ176" s="97" t="s">
        <v>77</v>
      </c>
      <c r="BK176" s="253">
        <f>ROUND(I176*H176,2)</f>
        <v>0</v>
      </c>
      <c r="BL176" s="97" t="s">
        <v>167</v>
      </c>
      <c r="BM176" s="97" t="s">
        <v>1313</v>
      </c>
    </row>
    <row r="177" spans="2:65" s="118" customFormat="1" ht="40.5">
      <c r="B177" s="113"/>
      <c r="D177" s="254" t="s">
        <v>169</v>
      </c>
      <c r="F177" s="255" t="s">
        <v>251</v>
      </c>
      <c r="I177" s="6"/>
      <c r="L177" s="113"/>
      <c r="M177" s="256"/>
      <c r="N177" s="114"/>
      <c r="O177" s="114"/>
      <c r="P177" s="114"/>
      <c r="Q177" s="114"/>
      <c r="R177" s="114"/>
      <c r="S177" s="114"/>
      <c r="T177" s="144"/>
      <c r="AT177" s="97" t="s">
        <v>169</v>
      </c>
      <c r="AU177" s="97" t="s">
        <v>81</v>
      </c>
    </row>
    <row r="178" spans="2:65" s="258" customFormat="1">
      <c r="B178" s="257"/>
      <c r="D178" s="254" t="s">
        <v>171</v>
      </c>
      <c r="E178" s="259" t="s">
        <v>5</v>
      </c>
      <c r="F178" s="260" t="s">
        <v>252</v>
      </c>
      <c r="H178" s="259" t="s">
        <v>5</v>
      </c>
      <c r="I178" s="9"/>
      <c r="L178" s="257"/>
      <c r="M178" s="261"/>
      <c r="N178" s="262"/>
      <c r="O178" s="262"/>
      <c r="P178" s="262"/>
      <c r="Q178" s="262"/>
      <c r="R178" s="262"/>
      <c r="S178" s="262"/>
      <c r="T178" s="263"/>
      <c r="AT178" s="259" t="s">
        <v>171</v>
      </c>
      <c r="AU178" s="259" t="s">
        <v>81</v>
      </c>
      <c r="AV178" s="258" t="s">
        <v>77</v>
      </c>
      <c r="AW178" s="258" t="s">
        <v>36</v>
      </c>
      <c r="AX178" s="258" t="s">
        <v>73</v>
      </c>
      <c r="AY178" s="259" t="s">
        <v>160</v>
      </c>
    </row>
    <row r="179" spans="2:65" s="265" customFormat="1">
      <c r="B179" s="264"/>
      <c r="D179" s="254" t="s">
        <v>171</v>
      </c>
      <c r="E179" s="266" t="s">
        <v>5</v>
      </c>
      <c r="F179" s="267" t="s">
        <v>1314</v>
      </c>
      <c r="H179" s="268">
        <v>487.56900000000002</v>
      </c>
      <c r="I179" s="10"/>
      <c r="L179" s="264"/>
      <c r="M179" s="269"/>
      <c r="N179" s="270"/>
      <c r="O179" s="270"/>
      <c r="P179" s="270"/>
      <c r="Q179" s="270"/>
      <c r="R179" s="270"/>
      <c r="S179" s="270"/>
      <c r="T179" s="271"/>
      <c r="AT179" s="266" t="s">
        <v>171</v>
      </c>
      <c r="AU179" s="266" t="s">
        <v>81</v>
      </c>
      <c r="AV179" s="265" t="s">
        <v>81</v>
      </c>
      <c r="AW179" s="265" t="s">
        <v>36</v>
      </c>
      <c r="AX179" s="265" t="s">
        <v>77</v>
      </c>
      <c r="AY179" s="266" t="s">
        <v>160</v>
      </c>
    </row>
    <row r="180" spans="2:65" s="118" customFormat="1" ht="16.5" customHeight="1">
      <c r="B180" s="113"/>
      <c r="C180" s="243" t="s">
        <v>11</v>
      </c>
      <c r="D180" s="243" t="s">
        <v>162</v>
      </c>
      <c r="E180" s="244" t="s">
        <v>254</v>
      </c>
      <c r="F180" s="245" t="s">
        <v>255</v>
      </c>
      <c r="G180" s="246" t="s">
        <v>210</v>
      </c>
      <c r="H180" s="247">
        <v>221.61</v>
      </c>
      <c r="I180" s="8"/>
      <c r="J180" s="248">
        <f>ROUND(I180*H180,2)</f>
        <v>0</v>
      </c>
      <c r="K180" s="245" t="s">
        <v>5</v>
      </c>
      <c r="L180" s="113"/>
      <c r="M180" s="249" t="s">
        <v>5</v>
      </c>
      <c r="N180" s="250" t="s">
        <v>44</v>
      </c>
      <c r="O180" s="114"/>
      <c r="P180" s="251">
        <f>O180*H180</f>
        <v>0</v>
      </c>
      <c r="Q180" s="251">
        <v>0</v>
      </c>
      <c r="R180" s="251">
        <f>Q180*H180</f>
        <v>0</v>
      </c>
      <c r="S180" s="251">
        <v>0</v>
      </c>
      <c r="T180" s="252">
        <f>S180*H180</f>
        <v>0</v>
      </c>
      <c r="AR180" s="97" t="s">
        <v>167</v>
      </c>
      <c r="AT180" s="97" t="s">
        <v>162</v>
      </c>
      <c r="AU180" s="97" t="s">
        <v>81</v>
      </c>
      <c r="AY180" s="97" t="s">
        <v>160</v>
      </c>
      <c r="BE180" s="253">
        <f>IF(N180="základní",J180,0)</f>
        <v>0</v>
      </c>
      <c r="BF180" s="253">
        <f>IF(N180="snížená",J180,0)</f>
        <v>0</v>
      </c>
      <c r="BG180" s="253">
        <f>IF(N180="zákl. přenesená",J180,0)</f>
        <v>0</v>
      </c>
      <c r="BH180" s="253">
        <f>IF(N180="sníž. přenesená",J180,0)</f>
        <v>0</v>
      </c>
      <c r="BI180" s="253">
        <f>IF(N180="nulová",J180,0)</f>
        <v>0</v>
      </c>
      <c r="BJ180" s="97" t="s">
        <v>77</v>
      </c>
      <c r="BK180" s="253">
        <f>ROUND(I180*H180,2)</f>
        <v>0</v>
      </c>
      <c r="BL180" s="97" t="s">
        <v>167</v>
      </c>
      <c r="BM180" s="97" t="s">
        <v>1315</v>
      </c>
    </row>
    <row r="181" spans="2:65" s="258" customFormat="1">
      <c r="B181" s="257"/>
      <c r="D181" s="254" t="s">
        <v>171</v>
      </c>
      <c r="E181" s="259" t="s">
        <v>5</v>
      </c>
      <c r="F181" s="260" t="s">
        <v>257</v>
      </c>
      <c r="H181" s="259" t="s">
        <v>5</v>
      </c>
      <c r="I181" s="9"/>
      <c r="L181" s="257"/>
      <c r="M181" s="261"/>
      <c r="N181" s="262"/>
      <c r="O181" s="262"/>
      <c r="P181" s="262"/>
      <c r="Q181" s="262"/>
      <c r="R181" s="262"/>
      <c r="S181" s="262"/>
      <c r="T181" s="263"/>
      <c r="AT181" s="259" t="s">
        <v>171</v>
      </c>
      <c r="AU181" s="259" t="s">
        <v>81</v>
      </c>
      <c r="AV181" s="258" t="s">
        <v>77</v>
      </c>
      <c r="AW181" s="258" t="s">
        <v>36</v>
      </c>
      <c r="AX181" s="258" t="s">
        <v>73</v>
      </c>
      <c r="AY181" s="259" t="s">
        <v>160</v>
      </c>
    </row>
    <row r="182" spans="2:65" s="258" customFormat="1">
      <c r="B182" s="257"/>
      <c r="D182" s="254" t="s">
        <v>171</v>
      </c>
      <c r="E182" s="259" t="s">
        <v>5</v>
      </c>
      <c r="F182" s="260" t="s">
        <v>258</v>
      </c>
      <c r="H182" s="259" t="s">
        <v>5</v>
      </c>
      <c r="I182" s="9"/>
      <c r="L182" s="257"/>
      <c r="M182" s="261"/>
      <c r="N182" s="262"/>
      <c r="O182" s="262"/>
      <c r="P182" s="262"/>
      <c r="Q182" s="262"/>
      <c r="R182" s="262"/>
      <c r="S182" s="262"/>
      <c r="T182" s="263"/>
      <c r="AT182" s="259" t="s">
        <v>171</v>
      </c>
      <c r="AU182" s="259" t="s">
        <v>81</v>
      </c>
      <c r="AV182" s="258" t="s">
        <v>77</v>
      </c>
      <c r="AW182" s="258" t="s">
        <v>36</v>
      </c>
      <c r="AX182" s="258" t="s">
        <v>73</v>
      </c>
      <c r="AY182" s="259" t="s">
        <v>160</v>
      </c>
    </row>
    <row r="183" spans="2:65" s="258" customFormat="1">
      <c r="B183" s="257"/>
      <c r="D183" s="254" t="s">
        <v>171</v>
      </c>
      <c r="E183" s="259" t="s">
        <v>5</v>
      </c>
      <c r="F183" s="260" t="s">
        <v>259</v>
      </c>
      <c r="H183" s="259" t="s">
        <v>5</v>
      </c>
      <c r="I183" s="9"/>
      <c r="L183" s="257"/>
      <c r="M183" s="261"/>
      <c r="N183" s="262"/>
      <c r="O183" s="262"/>
      <c r="P183" s="262"/>
      <c r="Q183" s="262"/>
      <c r="R183" s="262"/>
      <c r="S183" s="262"/>
      <c r="T183" s="263"/>
      <c r="AT183" s="259" t="s">
        <v>171</v>
      </c>
      <c r="AU183" s="259" t="s">
        <v>81</v>
      </c>
      <c r="AV183" s="258" t="s">
        <v>77</v>
      </c>
      <c r="AW183" s="258" t="s">
        <v>36</v>
      </c>
      <c r="AX183" s="258" t="s">
        <v>73</v>
      </c>
      <c r="AY183" s="259" t="s">
        <v>160</v>
      </c>
    </row>
    <row r="184" spans="2:65" s="265" customFormat="1">
      <c r="B184" s="264"/>
      <c r="D184" s="254" t="s">
        <v>171</v>
      </c>
      <c r="E184" s="266" t="s">
        <v>5</v>
      </c>
      <c r="F184" s="267" t="s">
        <v>1316</v>
      </c>
      <c r="H184" s="268">
        <v>102.74</v>
      </c>
      <c r="I184" s="10"/>
      <c r="L184" s="264"/>
      <c r="M184" s="269"/>
      <c r="N184" s="270"/>
      <c r="O184" s="270"/>
      <c r="P184" s="270"/>
      <c r="Q184" s="270"/>
      <c r="R184" s="270"/>
      <c r="S184" s="270"/>
      <c r="T184" s="271"/>
      <c r="AT184" s="266" t="s">
        <v>171</v>
      </c>
      <c r="AU184" s="266" t="s">
        <v>81</v>
      </c>
      <c r="AV184" s="265" t="s">
        <v>81</v>
      </c>
      <c r="AW184" s="265" t="s">
        <v>36</v>
      </c>
      <c r="AX184" s="265" t="s">
        <v>73</v>
      </c>
      <c r="AY184" s="266" t="s">
        <v>160</v>
      </c>
    </row>
    <row r="185" spans="2:65" s="265" customFormat="1">
      <c r="B185" s="264"/>
      <c r="D185" s="254" t="s">
        <v>171</v>
      </c>
      <c r="E185" s="266" t="s">
        <v>5</v>
      </c>
      <c r="F185" s="267" t="s">
        <v>1317</v>
      </c>
      <c r="H185" s="268">
        <v>9.2460000000000004</v>
      </c>
      <c r="I185" s="10"/>
      <c r="L185" s="264"/>
      <c r="M185" s="269"/>
      <c r="N185" s="270"/>
      <c r="O185" s="270"/>
      <c r="P185" s="270"/>
      <c r="Q185" s="270"/>
      <c r="R185" s="270"/>
      <c r="S185" s="270"/>
      <c r="T185" s="271"/>
      <c r="AT185" s="266" t="s">
        <v>171</v>
      </c>
      <c r="AU185" s="266" t="s">
        <v>81</v>
      </c>
      <c r="AV185" s="265" t="s">
        <v>81</v>
      </c>
      <c r="AW185" s="265" t="s">
        <v>36</v>
      </c>
      <c r="AX185" s="265" t="s">
        <v>73</v>
      </c>
      <c r="AY185" s="266" t="s">
        <v>160</v>
      </c>
    </row>
    <row r="186" spans="2:65" s="258" customFormat="1">
      <c r="B186" s="257"/>
      <c r="D186" s="254" t="s">
        <v>171</v>
      </c>
      <c r="E186" s="259" t="s">
        <v>5</v>
      </c>
      <c r="F186" s="260" t="s">
        <v>1318</v>
      </c>
      <c r="H186" s="259" t="s">
        <v>5</v>
      </c>
      <c r="I186" s="9"/>
      <c r="L186" s="257"/>
      <c r="M186" s="261"/>
      <c r="N186" s="262"/>
      <c r="O186" s="262"/>
      <c r="P186" s="262"/>
      <c r="Q186" s="262"/>
      <c r="R186" s="262"/>
      <c r="S186" s="262"/>
      <c r="T186" s="263"/>
      <c r="AT186" s="259" t="s">
        <v>171</v>
      </c>
      <c r="AU186" s="259" t="s">
        <v>81</v>
      </c>
      <c r="AV186" s="258" t="s">
        <v>77</v>
      </c>
      <c r="AW186" s="258" t="s">
        <v>36</v>
      </c>
      <c r="AX186" s="258" t="s">
        <v>73</v>
      </c>
      <c r="AY186" s="259" t="s">
        <v>160</v>
      </c>
    </row>
    <row r="187" spans="2:65" s="265" customFormat="1">
      <c r="B187" s="264"/>
      <c r="D187" s="254" t="s">
        <v>171</v>
      </c>
      <c r="E187" s="266" t="s">
        <v>5</v>
      </c>
      <c r="F187" s="267" t="s">
        <v>1319</v>
      </c>
      <c r="H187" s="268">
        <v>83.495999999999995</v>
      </c>
      <c r="I187" s="10"/>
      <c r="L187" s="264"/>
      <c r="M187" s="269"/>
      <c r="N187" s="270"/>
      <c r="O187" s="270"/>
      <c r="P187" s="270"/>
      <c r="Q187" s="270"/>
      <c r="R187" s="270"/>
      <c r="S187" s="270"/>
      <c r="T187" s="271"/>
      <c r="AT187" s="266" t="s">
        <v>171</v>
      </c>
      <c r="AU187" s="266" t="s">
        <v>81</v>
      </c>
      <c r="AV187" s="265" t="s">
        <v>81</v>
      </c>
      <c r="AW187" s="265" t="s">
        <v>36</v>
      </c>
      <c r="AX187" s="265" t="s">
        <v>73</v>
      </c>
      <c r="AY187" s="266" t="s">
        <v>160</v>
      </c>
    </row>
    <row r="188" spans="2:65" s="265" customFormat="1">
      <c r="B188" s="264"/>
      <c r="D188" s="254" t="s">
        <v>171</v>
      </c>
      <c r="E188" s="266" t="s">
        <v>5</v>
      </c>
      <c r="F188" s="267" t="s">
        <v>1320</v>
      </c>
      <c r="H188" s="268">
        <v>23.175000000000001</v>
      </c>
      <c r="I188" s="10"/>
      <c r="L188" s="264"/>
      <c r="M188" s="269"/>
      <c r="N188" s="270"/>
      <c r="O188" s="270"/>
      <c r="P188" s="270"/>
      <c r="Q188" s="270"/>
      <c r="R188" s="270"/>
      <c r="S188" s="270"/>
      <c r="T188" s="271"/>
      <c r="AT188" s="266" t="s">
        <v>171</v>
      </c>
      <c r="AU188" s="266" t="s">
        <v>81</v>
      </c>
      <c r="AV188" s="265" t="s">
        <v>81</v>
      </c>
      <c r="AW188" s="265" t="s">
        <v>36</v>
      </c>
      <c r="AX188" s="265" t="s">
        <v>73</v>
      </c>
      <c r="AY188" s="266" t="s">
        <v>160</v>
      </c>
    </row>
    <row r="189" spans="2:65" s="265" customFormat="1">
      <c r="B189" s="264"/>
      <c r="D189" s="254" t="s">
        <v>171</v>
      </c>
      <c r="E189" s="266" t="s">
        <v>5</v>
      </c>
      <c r="F189" s="267" t="s">
        <v>1321</v>
      </c>
      <c r="H189" s="268">
        <v>1.9530000000000001</v>
      </c>
      <c r="I189" s="10"/>
      <c r="L189" s="264"/>
      <c r="M189" s="269"/>
      <c r="N189" s="270"/>
      <c r="O189" s="270"/>
      <c r="P189" s="270"/>
      <c r="Q189" s="270"/>
      <c r="R189" s="270"/>
      <c r="S189" s="270"/>
      <c r="T189" s="271"/>
      <c r="AT189" s="266" t="s">
        <v>171</v>
      </c>
      <c r="AU189" s="266" t="s">
        <v>81</v>
      </c>
      <c r="AV189" s="265" t="s">
        <v>81</v>
      </c>
      <c r="AW189" s="265" t="s">
        <v>36</v>
      </c>
      <c r="AX189" s="265" t="s">
        <v>73</v>
      </c>
      <c r="AY189" s="266" t="s">
        <v>160</v>
      </c>
    </row>
    <row r="190" spans="2:65" s="265" customFormat="1">
      <c r="B190" s="264"/>
      <c r="D190" s="254" t="s">
        <v>171</v>
      </c>
      <c r="E190" s="266" t="s">
        <v>5</v>
      </c>
      <c r="F190" s="267" t="s">
        <v>1322</v>
      </c>
      <c r="H190" s="268">
        <v>1</v>
      </c>
      <c r="I190" s="10"/>
      <c r="L190" s="264"/>
      <c r="M190" s="269"/>
      <c r="N190" s="270"/>
      <c r="O190" s="270"/>
      <c r="P190" s="270"/>
      <c r="Q190" s="270"/>
      <c r="R190" s="270"/>
      <c r="S190" s="270"/>
      <c r="T190" s="271"/>
      <c r="AT190" s="266" t="s">
        <v>171</v>
      </c>
      <c r="AU190" s="266" t="s">
        <v>81</v>
      </c>
      <c r="AV190" s="265" t="s">
        <v>81</v>
      </c>
      <c r="AW190" s="265" t="s">
        <v>36</v>
      </c>
      <c r="AX190" s="265" t="s">
        <v>73</v>
      </c>
      <c r="AY190" s="266" t="s">
        <v>160</v>
      </c>
    </row>
    <row r="191" spans="2:65" s="273" customFormat="1">
      <c r="B191" s="272"/>
      <c r="D191" s="254" t="s">
        <v>171</v>
      </c>
      <c r="E191" s="274" t="s">
        <v>5</v>
      </c>
      <c r="F191" s="275" t="s">
        <v>176</v>
      </c>
      <c r="H191" s="276">
        <v>221.61</v>
      </c>
      <c r="I191" s="11"/>
      <c r="L191" s="272"/>
      <c r="M191" s="277"/>
      <c r="N191" s="278"/>
      <c r="O191" s="278"/>
      <c r="P191" s="278"/>
      <c r="Q191" s="278"/>
      <c r="R191" s="278"/>
      <c r="S191" s="278"/>
      <c r="T191" s="279"/>
      <c r="AT191" s="274" t="s">
        <v>171</v>
      </c>
      <c r="AU191" s="274" t="s">
        <v>81</v>
      </c>
      <c r="AV191" s="273" t="s">
        <v>167</v>
      </c>
      <c r="AW191" s="273" t="s">
        <v>36</v>
      </c>
      <c r="AX191" s="273" t="s">
        <v>77</v>
      </c>
      <c r="AY191" s="274" t="s">
        <v>160</v>
      </c>
    </row>
    <row r="192" spans="2:65" s="118" customFormat="1" ht="16.5" customHeight="1">
      <c r="B192" s="113"/>
      <c r="C192" s="243" t="s">
        <v>262</v>
      </c>
      <c r="D192" s="243" t="s">
        <v>162</v>
      </c>
      <c r="E192" s="244" t="s">
        <v>263</v>
      </c>
      <c r="F192" s="245" t="s">
        <v>264</v>
      </c>
      <c r="G192" s="246" t="s">
        <v>210</v>
      </c>
      <c r="H192" s="247">
        <v>889.40200000000004</v>
      </c>
      <c r="I192" s="8"/>
      <c r="J192" s="248">
        <f>ROUND(I192*H192,2)</f>
        <v>0</v>
      </c>
      <c r="K192" s="245" t="s">
        <v>5</v>
      </c>
      <c r="L192" s="113"/>
      <c r="M192" s="249" t="s">
        <v>5</v>
      </c>
      <c r="N192" s="250" t="s">
        <v>44</v>
      </c>
      <c r="O192" s="114"/>
      <c r="P192" s="251">
        <f>O192*H192</f>
        <v>0</v>
      </c>
      <c r="Q192" s="251">
        <v>0</v>
      </c>
      <c r="R192" s="251">
        <f>Q192*H192</f>
        <v>0</v>
      </c>
      <c r="S192" s="251">
        <v>0</v>
      </c>
      <c r="T192" s="252">
        <f>S192*H192</f>
        <v>0</v>
      </c>
      <c r="AR192" s="97" t="s">
        <v>167</v>
      </c>
      <c r="AT192" s="97" t="s">
        <v>162</v>
      </c>
      <c r="AU192" s="97" t="s">
        <v>81</v>
      </c>
      <c r="AY192" s="97" t="s">
        <v>160</v>
      </c>
      <c r="BE192" s="253">
        <f>IF(N192="základní",J192,0)</f>
        <v>0</v>
      </c>
      <c r="BF192" s="253">
        <f>IF(N192="snížená",J192,0)</f>
        <v>0</v>
      </c>
      <c r="BG192" s="253">
        <f>IF(N192="zákl. přenesená",J192,0)</f>
        <v>0</v>
      </c>
      <c r="BH192" s="253">
        <f>IF(N192="sníž. přenesená",J192,0)</f>
        <v>0</v>
      </c>
      <c r="BI192" s="253">
        <f>IF(N192="nulová",J192,0)</f>
        <v>0</v>
      </c>
      <c r="BJ192" s="97" t="s">
        <v>77</v>
      </c>
      <c r="BK192" s="253">
        <f>ROUND(I192*H192,2)</f>
        <v>0</v>
      </c>
      <c r="BL192" s="97" t="s">
        <v>167</v>
      </c>
      <c r="BM192" s="97" t="s">
        <v>1323</v>
      </c>
    </row>
    <row r="193" spans="2:65" s="258" customFormat="1">
      <c r="B193" s="257"/>
      <c r="D193" s="254" t="s">
        <v>171</v>
      </c>
      <c r="E193" s="259" t="s">
        <v>5</v>
      </c>
      <c r="F193" s="260" t="s">
        <v>266</v>
      </c>
      <c r="H193" s="259" t="s">
        <v>5</v>
      </c>
      <c r="I193" s="9"/>
      <c r="L193" s="257"/>
      <c r="M193" s="261"/>
      <c r="N193" s="262"/>
      <c r="O193" s="262"/>
      <c r="P193" s="262"/>
      <c r="Q193" s="262"/>
      <c r="R193" s="262"/>
      <c r="S193" s="262"/>
      <c r="T193" s="263"/>
      <c r="AT193" s="259" t="s">
        <v>171</v>
      </c>
      <c r="AU193" s="259" t="s">
        <v>81</v>
      </c>
      <c r="AV193" s="258" t="s">
        <v>77</v>
      </c>
      <c r="AW193" s="258" t="s">
        <v>36</v>
      </c>
      <c r="AX193" s="258" t="s">
        <v>73</v>
      </c>
      <c r="AY193" s="259" t="s">
        <v>160</v>
      </c>
    </row>
    <row r="194" spans="2:65" s="258" customFormat="1">
      <c r="B194" s="257"/>
      <c r="D194" s="254" t="s">
        <v>171</v>
      </c>
      <c r="E194" s="259" t="s">
        <v>5</v>
      </c>
      <c r="F194" s="260" t="s">
        <v>267</v>
      </c>
      <c r="H194" s="259" t="s">
        <v>5</v>
      </c>
      <c r="I194" s="9"/>
      <c r="L194" s="257"/>
      <c r="M194" s="261"/>
      <c r="N194" s="262"/>
      <c r="O194" s="262"/>
      <c r="P194" s="262"/>
      <c r="Q194" s="262"/>
      <c r="R194" s="262"/>
      <c r="S194" s="262"/>
      <c r="T194" s="263"/>
      <c r="AT194" s="259" t="s">
        <v>171</v>
      </c>
      <c r="AU194" s="259" t="s">
        <v>81</v>
      </c>
      <c r="AV194" s="258" t="s">
        <v>77</v>
      </c>
      <c r="AW194" s="258" t="s">
        <v>36</v>
      </c>
      <c r="AX194" s="258" t="s">
        <v>73</v>
      </c>
      <c r="AY194" s="259" t="s">
        <v>160</v>
      </c>
    </row>
    <row r="195" spans="2:65" s="265" customFormat="1">
      <c r="B195" s="264"/>
      <c r="D195" s="254" t="s">
        <v>171</v>
      </c>
      <c r="E195" s="266" t="s">
        <v>5</v>
      </c>
      <c r="F195" s="267" t="s">
        <v>1324</v>
      </c>
      <c r="H195" s="268">
        <v>975.13800000000003</v>
      </c>
      <c r="I195" s="10"/>
      <c r="L195" s="264"/>
      <c r="M195" s="269"/>
      <c r="N195" s="270"/>
      <c r="O195" s="270"/>
      <c r="P195" s="270"/>
      <c r="Q195" s="270"/>
      <c r="R195" s="270"/>
      <c r="S195" s="270"/>
      <c r="T195" s="271"/>
      <c r="AT195" s="266" t="s">
        <v>171</v>
      </c>
      <c r="AU195" s="266" t="s">
        <v>81</v>
      </c>
      <c r="AV195" s="265" t="s">
        <v>81</v>
      </c>
      <c r="AW195" s="265" t="s">
        <v>36</v>
      </c>
      <c r="AX195" s="265" t="s">
        <v>73</v>
      </c>
      <c r="AY195" s="266" t="s">
        <v>160</v>
      </c>
    </row>
    <row r="196" spans="2:65" s="265" customFormat="1">
      <c r="B196" s="264"/>
      <c r="D196" s="254" t="s">
        <v>171</v>
      </c>
      <c r="E196" s="266" t="s">
        <v>5</v>
      </c>
      <c r="F196" s="267" t="s">
        <v>1325</v>
      </c>
      <c r="H196" s="268">
        <v>-102.74</v>
      </c>
      <c r="I196" s="10"/>
      <c r="L196" s="264"/>
      <c r="M196" s="269"/>
      <c r="N196" s="270"/>
      <c r="O196" s="270"/>
      <c r="P196" s="270"/>
      <c r="Q196" s="270"/>
      <c r="R196" s="270"/>
      <c r="S196" s="270"/>
      <c r="T196" s="271"/>
      <c r="AT196" s="266" t="s">
        <v>171</v>
      </c>
      <c r="AU196" s="266" t="s">
        <v>81</v>
      </c>
      <c r="AV196" s="265" t="s">
        <v>81</v>
      </c>
      <c r="AW196" s="265" t="s">
        <v>36</v>
      </c>
      <c r="AX196" s="265" t="s">
        <v>73</v>
      </c>
      <c r="AY196" s="266" t="s">
        <v>160</v>
      </c>
    </row>
    <row r="197" spans="2:65" s="265" customFormat="1">
      <c r="B197" s="264"/>
      <c r="D197" s="254" t="s">
        <v>171</v>
      </c>
      <c r="E197" s="266" t="s">
        <v>5</v>
      </c>
      <c r="F197" s="267" t="s">
        <v>1326</v>
      </c>
      <c r="H197" s="268">
        <v>26.25</v>
      </c>
      <c r="I197" s="10"/>
      <c r="L197" s="264"/>
      <c r="M197" s="269"/>
      <c r="N197" s="270"/>
      <c r="O197" s="270"/>
      <c r="P197" s="270"/>
      <c r="Q197" s="270"/>
      <c r="R197" s="270"/>
      <c r="S197" s="270"/>
      <c r="T197" s="271"/>
      <c r="AT197" s="266" t="s">
        <v>171</v>
      </c>
      <c r="AU197" s="266" t="s">
        <v>81</v>
      </c>
      <c r="AV197" s="265" t="s">
        <v>81</v>
      </c>
      <c r="AW197" s="265" t="s">
        <v>36</v>
      </c>
      <c r="AX197" s="265" t="s">
        <v>73</v>
      </c>
      <c r="AY197" s="266" t="s">
        <v>160</v>
      </c>
    </row>
    <row r="198" spans="2:65" s="265" customFormat="1">
      <c r="B198" s="264"/>
      <c r="D198" s="254" t="s">
        <v>171</v>
      </c>
      <c r="E198" s="266" t="s">
        <v>5</v>
      </c>
      <c r="F198" s="267" t="s">
        <v>1327</v>
      </c>
      <c r="H198" s="268">
        <v>-9.2460000000000004</v>
      </c>
      <c r="I198" s="10"/>
      <c r="L198" s="264"/>
      <c r="M198" s="269"/>
      <c r="N198" s="270"/>
      <c r="O198" s="270"/>
      <c r="P198" s="270"/>
      <c r="Q198" s="270"/>
      <c r="R198" s="270"/>
      <c r="S198" s="270"/>
      <c r="T198" s="271"/>
      <c r="AT198" s="266" t="s">
        <v>171</v>
      </c>
      <c r="AU198" s="266" t="s">
        <v>81</v>
      </c>
      <c r="AV198" s="265" t="s">
        <v>81</v>
      </c>
      <c r="AW198" s="265" t="s">
        <v>36</v>
      </c>
      <c r="AX198" s="265" t="s">
        <v>73</v>
      </c>
      <c r="AY198" s="266" t="s">
        <v>160</v>
      </c>
    </row>
    <row r="199" spans="2:65" s="273" customFormat="1">
      <c r="B199" s="272"/>
      <c r="D199" s="254" t="s">
        <v>171</v>
      </c>
      <c r="E199" s="274" t="s">
        <v>5</v>
      </c>
      <c r="F199" s="275" t="s">
        <v>176</v>
      </c>
      <c r="H199" s="276">
        <v>889.40200000000004</v>
      </c>
      <c r="I199" s="11"/>
      <c r="L199" s="272"/>
      <c r="M199" s="277"/>
      <c r="N199" s="278"/>
      <c r="O199" s="278"/>
      <c r="P199" s="278"/>
      <c r="Q199" s="278"/>
      <c r="R199" s="278"/>
      <c r="S199" s="278"/>
      <c r="T199" s="279"/>
      <c r="AT199" s="274" t="s">
        <v>171</v>
      </c>
      <c r="AU199" s="274" t="s">
        <v>81</v>
      </c>
      <c r="AV199" s="273" t="s">
        <v>167</v>
      </c>
      <c r="AW199" s="273" t="s">
        <v>36</v>
      </c>
      <c r="AX199" s="273" t="s">
        <v>77</v>
      </c>
      <c r="AY199" s="274" t="s">
        <v>160</v>
      </c>
    </row>
    <row r="200" spans="2:65" s="118" customFormat="1" ht="25.5" customHeight="1">
      <c r="B200" s="113"/>
      <c r="C200" s="243" t="s">
        <v>270</v>
      </c>
      <c r="D200" s="243" t="s">
        <v>162</v>
      </c>
      <c r="E200" s="244" t="s">
        <v>271</v>
      </c>
      <c r="F200" s="245" t="s">
        <v>272</v>
      </c>
      <c r="G200" s="246" t="s">
        <v>210</v>
      </c>
      <c r="H200" s="247">
        <v>538.73699999999997</v>
      </c>
      <c r="I200" s="8"/>
      <c r="J200" s="248">
        <f>ROUND(I200*H200,2)</f>
        <v>0</v>
      </c>
      <c r="K200" s="245" t="s">
        <v>188</v>
      </c>
      <c r="L200" s="113"/>
      <c r="M200" s="249" t="s">
        <v>5</v>
      </c>
      <c r="N200" s="250" t="s">
        <v>44</v>
      </c>
      <c r="O200" s="114"/>
      <c r="P200" s="251">
        <f>O200*H200</f>
        <v>0</v>
      </c>
      <c r="Q200" s="251">
        <v>0</v>
      </c>
      <c r="R200" s="251">
        <f>Q200*H200</f>
        <v>0</v>
      </c>
      <c r="S200" s="251">
        <v>0</v>
      </c>
      <c r="T200" s="252">
        <f>S200*H200</f>
        <v>0</v>
      </c>
      <c r="AR200" s="97" t="s">
        <v>167</v>
      </c>
      <c r="AT200" s="97" t="s">
        <v>162</v>
      </c>
      <c r="AU200" s="97" t="s">
        <v>81</v>
      </c>
      <c r="AY200" s="97" t="s">
        <v>160</v>
      </c>
      <c r="BE200" s="253">
        <f>IF(N200="základní",J200,0)</f>
        <v>0</v>
      </c>
      <c r="BF200" s="253">
        <f>IF(N200="snížená",J200,0)</f>
        <v>0</v>
      </c>
      <c r="BG200" s="253">
        <f>IF(N200="zákl. přenesená",J200,0)</f>
        <v>0</v>
      </c>
      <c r="BH200" s="253">
        <f>IF(N200="sníž. přenesená",J200,0)</f>
        <v>0</v>
      </c>
      <c r="BI200" s="253">
        <f>IF(N200="nulová",J200,0)</f>
        <v>0</v>
      </c>
      <c r="BJ200" s="97" t="s">
        <v>77</v>
      </c>
      <c r="BK200" s="253">
        <f>ROUND(I200*H200,2)</f>
        <v>0</v>
      </c>
      <c r="BL200" s="97" t="s">
        <v>167</v>
      </c>
      <c r="BM200" s="97" t="s">
        <v>1328</v>
      </c>
    </row>
    <row r="201" spans="2:65" s="258" customFormat="1">
      <c r="B201" s="257"/>
      <c r="D201" s="254" t="s">
        <v>171</v>
      </c>
      <c r="E201" s="259" t="s">
        <v>5</v>
      </c>
      <c r="F201" s="260" t="s">
        <v>181</v>
      </c>
      <c r="H201" s="259" t="s">
        <v>5</v>
      </c>
      <c r="I201" s="9"/>
      <c r="L201" s="257"/>
      <c r="M201" s="261"/>
      <c r="N201" s="262"/>
      <c r="O201" s="262"/>
      <c r="P201" s="262"/>
      <c r="Q201" s="262"/>
      <c r="R201" s="262"/>
      <c r="S201" s="262"/>
      <c r="T201" s="263"/>
      <c r="AT201" s="259" t="s">
        <v>171</v>
      </c>
      <c r="AU201" s="259" t="s">
        <v>81</v>
      </c>
      <c r="AV201" s="258" t="s">
        <v>77</v>
      </c>
      <c r="AW201" s="258" t="s">
        <v>36</v>
      </c>
      <c r="AX201" s="258" t="s">
        <v>73</v>
      </c>
      <c r="AY201" s="259" t="s">
        <v>160</v>
      </c>
    </row>
    <row r="202" spans="2:65" s="258" customFormat="1">
      <c r="B202" s="257"/>
      <c r="D202" s="254" t="s">
        <v>171</v>
      </c>
      <c r="E202" s="259" t="s">
        <v>5</v>
      </c>
      <c r="F202" s="260" t="s">
        <v>222</v>
      </c>
      <c r="H202" s="259" t="s">
        <v>5</v>
      </c>
      <c r="I202" s="9"/>
      <c r="L202" s="257"/>
      <c r="M202" s="261"/>
      <c r="N202" s="262"/>
      <c r="O202" s="262"/>
      <c r="P202" s="262"/>
      <c r="Q202" s="262"/>
      <c r="R202" s="262"/>
      <c r="S202" s="262"/>
      <c r="T202" s="263"/>
      <c r="AT202" s="259" t="s">
        <v>171</v>
      </c>
      <c r="AU202" s="259" t="s">
        <v>81</v>
      </c>
      <c r="AV202" s="258" t="s">
        <v>77</v>
      </c>
      <c r="AW202" s="258" t="s">
        <v>36</v>
      </c>
      <c r="AX202" s="258" t="s">
        <v>73</v>
      </c>
      <c r="AY202" s="259" t="s">
        <v>160</v>
      </c>
    </row>
    <row r="203" spans="2:65" s="265" customFormat="1">
      <c r="B203" s="264"/>
      <c r="D203" s="254" t="s">
        <v>171</v>
      </c>
      <c r="E203" s="266" t="s">
        <v>5</v>
      </c>
      <c r="F203" s="267" t="s">
        <v>1329</v>
      </c>
      <c r="H203" s="268">
        <v>102.74</v>
      </c>
      <c r="I203" s="10"/>
      <c r="L203" s="264"/>
      <c r="M203" s="269"/>
      <c r="N203" s="270"/>
      <c r="O203" s="270"/>
      <c r="P203" s="270"/>
      <c r="Q203" s="270"/>
      <c r="R203" s="270"/>
      <c r="S203" s="270"/>
      <c r="T203" s="271"/>
      <c r="AT203" s="266" t="s">
        <v>171</v>
      </c>
      <c r="AU203" s="266" t="s">
        <v>81</v>
      </c>
      <c r="AV203" s="265" t="s">
        <v>81</v>
      </c>
      <c r="AW203" s="265" t="s">
        <v>36</v>
      </c>
      <c r="AX203" s="265" t="s">
        <v>73</v>
      </c>
      <c r="AY203" s="266" t="s">
        <v>160</v>
      </c>
    </row>
    <row r="204" spans="2:65" s="265" customFormat="1">
      <c r="B204" s="264"/>
      <c r="D204" s="254" t="s">
        <v>171</v>
      </c>
      <c r="E204" s="266" t="s">
        <v>5</v>
      </c>
      <c r="F204" s="267" t="s">
        <v>1330</v>
      </c>
      <c r="H204" s="268">
        <v>410.97</v>
      </c>
      <c r="I204" s="10"/>
      <c r="L204" s="264"/>
      <c r="M204" s="269"/>
      <c r="N204" s="270"/>
      <c r="O204" s="270"/>
      <c r="P204" s="270"/>
      <c r="Q204" s="270"/>
      <c r="R204" s="270"/>
      <c r="S204" s="270"/>
      <c r="T204" s="271"/>
      <c r="AT204" s="266" t="s">
        <v>171</v>
      </c>
      <c r="AU204" s="266" t="s">
        <v>81</v>
      </c>
      <c r="AV204" s="265" t="s">
        <v>81</v>
      </c>
      <c r="AW204" s="265" t="s">
        <v>36</v>
      </c>
      <c r="AX204" s="265" t="s">
        <v>73</v>
      </c>
      <c r="AY204" s="266" t="s">
        <v>160</v>
      </c>
    </row>
    <row r="205" spans="2:65" s="294" customFormat="1">
      <c r="B205" s="293"/>
      <c r="D205" s="254" t="s">
        <v>171</v>
      </c>
      <c r="E205" s="295" t="s">
        <v>5</v>
      </c>
      <c r="F205" s="296" t="s">
        <v>619</v>
      </c>
      <c r="H205" s="297">
        <v>513.71</v>
      </c>
      <c r="I205" s="13"/>
      <c r="L205" s="293"/>
      <c r="M205" s="298"/>
      <c r="N205" s="299"/>
      <c r="O205" s="299"/>
      <c r="P205" s="299"/>
      <c r="Q205" s="299"/>
      <c r="R205" s="299"/>
      <c r="S205" s="299"/>
      <c r="T205" s="300"/>
      <c r="AT205" s="295" t="s">
        <v>171</v>
      </c>
      <c r="AU205" s="295" t="s">
        <v>81</v>
      </c>
      <c r="AV205" s="294" t="s">
        <v>184</v>
      </c>
      <c r="AW205" s="294" t="s">
        <v>36</v>
      </c>
      <c r="AX205" s="294" t="s">
        <v>73</v>
      </c>
      <c r="AY205" s="295" t="s">
        <v>160</v>
      </c>
    </row>
    <row r="206" spans="2:65" s="258" customFormat="1">
      <c r="B206" s="257"/>
      <c r="D206" s="254" t="s">
        <v>171</v>
      </c>
      <c r="E206" s="259" t="s">
        <v>5</v>
      </c>
      <c r="F206" s="260" t="s">
        <v>614</v>
      </c>
      <c r="H206" s="259" t="s">
        <v>5</v>
      </c>
      <c r="I206" s="9"/>
      <c r="L206" s="257"/>
      <c r="M206" s="261"/>
      <c r="N206" s="262"/>
      <c r="O206" s="262"/>
      <c r="P206" s="262"/>
      <c r="Q206" s="262"/>
      <c r="R206" s="262"/>
      <c r="S206" s="262"/>
      <c r="T206" s="263"/>
      <c r="AT206" s="259" t="s">
        <v>171</v>
      </c>
      <c r="AU206" s="259" t="s">
        <v>81</v>
      </c>
      <c r="AV206" s="258" t="s">
        <v>77</v>
      </c>
      <c r="AW206" s="258" t="s">
        <v>36</v>
      </c>
      <c r="AX206" s="258" t="s">
        <v>73</v>
      </c>
      <c r="AY206" s="259" t="s">
        <v>160</v>
      </c>
    </row>
    <row r="207" spans="2:65" s="265" customFormat="1">
      <c r="B207" s="264"/>
      <c r="D207" s="254" t="s">
        <v>171</v>
      </c>
      <c r="E207" s="266" t="s">
        <v>5</v>
      </c>
      <c r="F207" s="267" t="s">
        <v>1331</v>
      </c>
      <c r="H207" s="268">
        <v>10.904</v>
      </c>
      <c r="I207" s="10"/>
      <c r="L207" s="264"/>
      <c r="M207" s="269"/>
      <c r="N207" s="270"/>
      <c r="O207" s="270"/>
      <c r="P207" s="270"/>
      <c r="Q207" s="270"/>
      <c r="R207" s="270"/>
      <c r="S207" s="270"/>
      <c r="T207" s="271"/>
      <c r="AT207" s="266" t="s">
        <v>171</v>
      </c>
      <c r="AU207" s="266" t="s">
        <v>81</v>
      </c>
      <c r="AV207" s="265" t="s">
        <v>81</v>
      </c>
      <c r="AW207" s="265" t="s">
        <v>36</v>
      </c>
      <c r="AX207" s="265" t="s">
        <v>73</v>
      </c>
      <c r="AY207" s="266" t="s">
        <v>160</v>
      </c>
    </row>
    <row r="208" spans="2:65" s="265" customFormat="1">
      <c r="B208" s="264"/>
      <c r="D208" s="254" t="s">
        <v>171</v>
      </c>
      <c r="E208" s="266" t="s">
        <v>5</v>
      </c>
      <c r="F208" s="267" t="s">
        <v>1332</v>
      </c>
      <c r="H208" s="268">
        <v>-0.26800000000000002</v>
      </c>
      <c r="I208" s="10"/>
      <c r="L208" s="264"/>
      <c r="M208" s="269"/>
      <c r="N208" s="270"/>
      <c r="O208" s="270"/>
      <c r="P208" s="270"/>
      <c r="Q208" s="270"/>
      <c r="R208" s="270"/>
      <c r="S208" s="270"/>
      <c r="T208" s="271"/>
      <c r="AT208" s="266" t="s">
        <v>171</v>
      </c>
      <c r="AU208" s="266" t="s">
        <v>81</v>
      </c>
      <c r="AV208" s="265" t="s">
        <v>81</v>
      </c>
      <c r="AW208" s="265" t="s">
        <v>36</v>
      </c>
      <c r="AX208" s="265" t="s">
        <v>73</v>
      </c>
      <c r="AY208" s="266" t="s">
        <v>160</v>
      </c>
    </row>
    <row r="209" spans="2:65" s="265" customFormat="1">
      <c r="B209" s="264"/>
      <c r="D209" s="254" t="s">
        <v>171</v>
      </c>
      <c r="E209" s="266" t="s">
        <v>5</v>
      </c>
      <c r="F209" s="267" t="s">
        <v>1333</v>
      </c>
      <c r="H209" s="268">
        <v>-1.39</v>
      </c>
      <c r="I209" s="10"/>
      <c r="L209" s="264"/>
      <c r="M209" s="269"/>
      <c r="N209" s="270"/>
      <c r="O209" s="270"/>
      <c r="P209" s="270"/>
      <c r="Q209" s="270"/>
      <c r="R209" s="270"/>
      <c r="S209" s="270"/>
      <c r="T209" s="271"/>
      <c r="AT209" s="266" t="s">
        <v>171</v>
      </c>
      <c r="AU209" s="266" t="s">
        <v>81</v>
      </c>
      <c r="AV209" s="265" t="s">
        <v>81</v>
      </c>
      <c r="AW209" s="265" t="s">
        <v>36</v>
      </c>
      <c r="AX209" s="265" t="s">
        <v>73</v>
      </c>
      <c r="AY209" s="266" t="s">
        <v>160</v>
      </c>
    </row>
    <row r="210" spans="2:65" s="294" customFormat="1">
      <c r="B210" s="293"/>
      <c r="D210" s="254" t="s">
        <v>171</v>
      </c>
      <c r="E210" s="295" t="s">
        <v>5</v>
      </c>
      <c r="F210" s="296" t="s">
        <v>619</v>
      </c>
      <c r="H210" s="297">
        <v>9.2460000000000004</v>
      </c>
      <c r="I210" s="13"/>
      <c r="L210" s="293"/>
      <c r="M210" s="298"/>
      <c r="N210" s="299"/>
      <c r="O210" s="299"/>
      <c r="P210" s="299"/>
      <c r="Q210" s="299"/>
      <c r="R210" s="299"/>
      <c r="S210" s="299"/>
      <c r="T210" s="300"/>
      <c r="AT210" s="295" t="s">
        <v>171</v>
      </c>
      <c r="AU210" s="295" t="s">
        <v>81</v>
      </c>
      <c r="AV210" s="294" t="s">
        <v>184</v>
      </c>
      <c r="AW210" s="294" t="s">
        <v>36</v>
      </c>
      <c r="AX210" s="294" t="s">
        <v>73</v>
      </c>
      <c r="AY210" s="295" t="s">
        <v>160</v>
      </c>
    </row>
    <row r="211" spans="2:65" s="258" customFormat="1">
      <c r="B211" s="257"/>
      <c r="D211" s="254" t="s">
        <v>171</v>
      </c>
      <c r="E211" s="259" t="s">
        <v>5</v>
      </c>
      <c r="F211" s="260" t="s">
        <v>620</v>
      </c>
      <c r="H211" s="259" t="s">
        <v>5</v>
      </c>
      <c r="I211" s="9"/>
      <c r="L211" s="257"/>
      <c r="M211" s="261"/>
      <c r="N211" s="262"/>
      <c r="O211" s="262"/>
      <c r="P211" s="262"/>
      <c r="Q211" s="262"/>
      <c r="R211" s="262"/>
      <c r="S211" s="262"/>
      <c r="T211" s="263"/>
      <c r="AT211" s="259" t="s">
        <v>171</v>
      </c>
      <c r="AU211" s="259" t="s">
        <v>81</v>
      </c>
      <c r="AV211" s="258" t="s">
        <v>77</v>
      </c>
      <c r="AW211" s="258" t="s">
        <v>36</v>
      </c>
      <c r="AX211" s="258" t="s">
        <v>73</v>
      </c>
      <c r="AY211" s="259" t="s">
        <v>160</v>
      </c>
    </row>
    <row r="212" spans="2:65" s="265" customFormat="1">
      <c r="B212" s="264"/>
      <c r="D212" s="254" t="s">
        <v>171</v>
      </c>
      <c r="E212" s="266" t="s">
        <v>5</v>
      </c>
      <c r="F212" s="267" t="s">
        <v>1334</v>
      </c>
      <c r="H212" s="268">
        <v>22.414000000000001</v>
      </c>
      <c r="I212" s="10"/>
      <c r="L212" s="264"/>
      <c r="M212" s="269"/>
      <c r="N212" s="270"/>
      <c r="O212" s="270"/>
      <c r="P212" s="270"/>
      <c r="Q212" s="270"/>
      <c r="R212" s="270"/>
      <c r="S212" s="270"/>
      <c r="T212" s="271"/>
      <c r="AT212" s="266" t="s">
        <v>171</v>
      </c>
      <c r="AU212" s="266" t="s">
        <v>81</v>
      </c>
      <c r="AV212" s="265" t="s">
        <v>81</v>
      </c>
      <c r="AW212" s="265" t="s">
        <v>36</v>
      </c>
      <c r="AX212" s="265" t="s">
        <v>73</v>
      </c>
      <c r="AY212" s="266" t="s">
        <v>160</v>
      </c>
    </row>
    <row r="213" spans="2:65" s="265" customFormat="1">
      <c r="B213" s="264"/>
      <c r="D213" s="254" t="s">
        <v>171</v>
      </c>
      <c r="E213" s="266" t="s">
        <v>5</v>
      </c>
      <c r="F213" s="267" t="s">
        <v>1335</v>
      </c>
      <c r="H213" s="268">
        <v>-1.0720000000000001</v>
      </c>
      <c r="I213" s="10"/>
      <c r="L213" s="264"/>
      <c r="M213" s="269"/>
      <c r="N213" s="270"/>
      <c r="O213" s="270"/>
      <c r="P213" s="270"/>
      <c r="Q213" s="270"/>
      <c r="R213" s="270"/>
      <c r="S213" s="270"/>
      <c r="T213" s="271"/>
      <c r="AT213" s="266" t="s">
        <v>171</v>
      </c>
      <c r="AU213" s="266" t="s">
        <v>81</v>
      </c>
      <c r="AV213" s="265" t="s">
        <v>81</v>
      </c>
      <c r="AW213" s="265" t="s">
        <v>36</v>
      </c>
      <c r="AX213" s="265" t="s">
        <v>73</v>
      </c>
      <c r="AY213" s="266" t="s">
        <v>160</v>
      </c>
    </row>
    <row r="214" spans="2:65" s="265" customFormat="1">
      <c r="B214" s="264"/>
      <c r="D214" s="254" t="s">
        <v>171</v>
      </c>
      <c r="E214" s="266" t="s">
        <v>5</v>
      </c>
      <c r="F214" s="267" t="s">
        <v>1336</v>
      </c>
      <c r="H214" s="268">
        <v>-5.5609999999999999</v>
      </c>
      <c r="I214" s="10"/>
      <c r="L214" s="264"/>
      <c r="M214" s="269"/>
      <c r="N214" s="270"/>
      <c r="O214" s="270"/>
      <c r="P214" s="270"/>
      <c r="Q214" s="270"/>
      <c r="R214" s="270"/>
      <c r="S214" s="270"/>
      <c r="T214" s="271"/>
      <c r="AT214" s="266" t="s">
        <v>171</v>
      </c>
      <c r="AU214" s="266" t="s">
        <v>81</v>
      </c>
      <c r="AV214" s="265" t="s">
        <v>81</v>
      </c>
      <c r="AW214" s="265" t="s">
        <v>36</v>
      </c>
      <c r="AX214" s="265" t="s">
        <v>73</v>
      </c>
      <c r="AY214" s="266" t="s">
        <v>160</v>
      </c>
    </row>
    <row r="215" spans="2:65" s="294" customFormat="1">
      <c r="B215" s="293"/>
      <c r="D215" s="254" t="s">
        <v>171</v>
      </c>
      <c r="E215" s="295" t="s">
        <v>5</v>
      </c>
      <c r="F215" s="296" t="s">
        <v>619</v>
      </c>
      <c r="H215" s="297">
        <v>15.781000000000001</v>
      </c>
      <c r="I215" s="13"/>
      <c r="L215" s="293"/>
      <c r="M215" s="298"/>
      <c r="N215" s="299"/>
      <c r="O215" s="299"/>
      <c r="P215" s="299"/>
      <c r="Q215" s="299"/>
      <c r="R215" s="299"/>
      <c r="S215" s="299"/>
      <c r="T215" s="300"/>
      <c r="AT215" s="295" t="s">
        <v>171</v>
      </c>
      <c r="AU215" s="295" t="s">
        <v>81</v>
      </c>
      <c r="AV215" s="294" t="s">
        <v>184</v>
      </c>
      <c r="AW215" s="294" t="s">
        <v>36</v>
      </c>
      <c r="AX215" s="294" t="s">
        <v>73</v>
      </c>
      <c r="AY215" s="295" t="s">
        <v>160</v>
      </c>
    </row>
    <row r="216" spans="2:65" s="273" customFormat="1">
      <c r="B216" s="272"/>
      <c r="D216" s="254" t="s">
        <v>171</v>
      </c>
      <c r="E216" s="274" t="s">
        <v>5</v>
      </c>
      <c r="F216" s="275" t="s">
        <v>176</v>
      </c>
      <c r="H216" s="276">
        <v>538.73699999999997</v>
      </c>
      <c r="I216" s="11"/>
      <c r="L216" s="272"/>
      <c r="M216" s="277"/>
      <c r="N216" s="278"/>
      <c r="O216" s="278"/>
      <c r="P216" s="278"/>
      <c r="Q216" s="278"/>
      <c r="R216" s="278"/>
      <c r="S216" s="278"/>
      <c r="T216" s="279"/>
      <c r="AT216" s="274" t="s">
        <v>171</v>
      </c>
      <c r="AU216" s="274" t="s">
        <v>81</v>
      </c>
      <c r="AV216" s="273" t="s">
        <v>167</v>
      </c>
      <c r="AW216" s="273" t="s">
        <v>36</v>
      </c>
      <c r="AX216" s="273" t="s">
        <v>77</v>
      </c>
      <c r="AY216" s="274" t="s">
        <v>160</v>
      </c>
    </row>
    <row r="217" spans="2:65" s="118" customFormat="1" ht="25.5" customHeight="1">
      <c r="B217" s="113"/>
      <c r="C217" s="280" t="s">
        <v>276</v>
      </c>
      <c r="D217" s="280" t="s">
        <v>277</v>
      </c>
      <c r="E217" s="281" t="s">
        <v>278</v>
      </c>
      <c r="F217" s="282" t="s">
        <v>279</v>
      </c>
      <c r="G217" s="283" t="s">
        <v>280</v>
      </c>
      <c r="H217" s="284">
        <v>853.50199999999995</v>
      </c>
      <c r="I217" s="12"/>
      <c r="J217" s="285">
        <f>ROUND(I217*H217,2)</f>
        <v>0</v>
      </c>
      <c r="K217" s="282" t="s">
        <v>5</v>
      </c>
      <c r="L217" s="286"/>
      <c r="M217" s="287" t="s">
        <v>5</v>
      </c>
      <c r="N217" s="288" t="s">
        <v>44</v>
      </c>
      <c r="O217" s="114"/>
      <c r="P217" s="251">
        <f>O217*H217</f>
        <v>0</v>
      </c>
      <c r="Q217" s="251">
        <v>0</v>
      </c>
      <c r="R217" s="251">
        <f>Q217*H217</f>
        <v>0</v>
      </c>
      <c r="S217" s="251">
        <v>0</v>
      </c>
      <c r="T217" s="252">
        <f>S217*H217</f>
        <v>0</v>
      </c>
      <c r="AR217" s="97" t="s">
        <v>213</v>
      </c>
      <c r="AT217" s="97" t="s">
        <v>277</v>
      </c>
      <c r="AU217" s="97" t="s">
        <v>81</v>
      </c>
      <c r="AY217" s="97" t="s">
        <v>160</v>
      </c>
      <c r="BE217" s="253">
        <f>IF(N217="základní",J217,0)</f>
        <v>0</v>
      </c>
      <c r="BF217" s="253">
        <f>IF(N217="snížená",J217,0)</f>
        <v>0</v>
      </c>
      <c r="BG217" s="253">
        <f>IF(N217="zákl. přenesená",J217,0)</f>
        <v>0</v>
      </c>
      <c r="BH217" s="253">
        <f>IF(N217="sníž. přenesená",J217,0)</f>
        <v>0</v>
      </c>
      <c r="BI217" s="253">
        <f>IF(N217="nulová",J217,0)</f>
        <v>0</v>
      </c>
      <c r="BJ217" s="97" t="s">
        <v>77</v>
      </c>
      <c r="BK217" s="253">
        <f>ROUND(I217*H217,2)</f>
        <v>0</v>
      </c>
      <c r="BL217" s="97" t="s">
        <v>167</v>
      </c>
      <c r="BM217" s="97" t="s">
        <v>1337</v>
      </c>
    </row>
    <row r="218" spans="2:65" s="118" customFormat="1" ht="27">
      <c r="B218" s="113"/>
      <c r="D218" s="254" t="s">
        <v>169</v>
      </c>
      <c r="F218" s="255" t="s">
        <v>282</v>
      </c>
      <c r="I218" s="6"/>
      <c r="L218" s="113"/>
      <c r="M218" s="256"/>
      <c r="N218" s="114"/>
      <c r="O218" s="114"/>
      <c r="P218" s="114"/>
      <c r="Q218" s="114"/>
      <c r="R218" s="114"/>
      <c r="S218" s="114"/>
      <c r="T218" s="144"/>
      <c r="AT218" s="97" t="s">
        <v>169</v>
      </c>
      <c r="AU218" s="97" t="s">
        <v>81</v>
      </c>
    </row>
    <row r="219" spans="2:65" s="265" customFormat="1">
      <c r="B219" s="264"/>
      <c r="D219" s="254" t="s">
        <v>171</v>
      </c>
      <c r="E219" s="266" t="s">
        <v>5</v>
      </c>
      <c r="F219" s="267" t="s">
        <v>1338</v>
      </c>
      <c r="H219" s="268">
        <v>821.94</v>
      </c>
      <c r="I219" s="10"/>
      <c r="L219" s="264"/>
      <c r="M219" s="269"/>
      <c r="N219" s="270"/>
      <c r="O219" s="270"/>
      <c r="P219" s="270"/>
      <c r="Q219" s="270"/>
      <c r="R219" s="270"/>
      <c r="S219" s="270"/>
      <c r="T219" s="271"/>
      <c r="AT219" s="266" t="s">
        <v>171</v>
      </c>
      <c r="AU219" s="266" t="s">
        <v>81</v>
      </c>
      <c r="AV219" s="265" t="s">
        <v>81</v>
      </c>
      <c r="AW219" s="265" t="s">
        <v>36</v>
      </c>
      <c r="AX219" s="265" t="s">
        <v>73</v>
      </c>
      <c r="AY219" s="266" t="s">
        <v>160</v>
      </c>
    </row>
    <row r="220" spans="2:65" s="265" customFormat="1">
      <c r="B220" s="264"/>
      <c r="D220" s="254" t="s">
        <v>171</v>
      </c>
      <c r="E220" s="266" t="s">
        <v>5</v>
      </c>
      <c r="F220" s="267" t="s">
        <v>1339</v>
      </c>
      <c r="H220" s="268">
        <v>31.562000000000001</v>
      </c>
      <c r="I220" s="10"/>
      <c r="L220" s="264"/>
      <c r="M220" s="269"/>
      <c r="N220" s="270"/>
      <c r="O220" s="270"/>
      <c r="P220" s="270"/>
      <c r="Q220" s="270"/>
      <c r="R220" s="270"/>
      <c r="S220" s="270"/>
      <c r="T220" s="271"/>
      <c r="AT220" s="266" t="s">
        <v>171</v>
      </c>
      <c r="AU220" s="266" t="s">
        <v>81</v>
      </c>
      <c r="AV220" s="265" t="s">
        <v>81</v>
      </c>
      <c r="AW220" s="265" t="s">
        <v>36</v>
      </c>
      <c r="AX220" s="265" t="s">
        <v>73</v>
      </c>
      <c r="AY220" s="266" t="s">
        <v>160</v>
      </c>
    </row>
    <row r="221" spans="2:65" s="273" customFormat="1">
      <c r="B221" s="272"/>
      <c r="D221" s="254" t="s">
        <v>171</v>
      </c>
      <c r="E221" s="274" t="s">
        <v>5</v>
      </c>
      <c r="F221" s="275" t="s">
        <v>176</v>
      </c>
      <c r="H221" s="276">
        <v>853.50199999999995</v>
      </c>
      <c r="I221" s="11"/>
      <c r="L221" s="272"/>
      <c r="M221" s="277"/>
      <c r="N221" s="278"/>
      <c r="O221" s="278"/>
      <c r="P221" s="278"/>
      <c r="Q221" s="278"/>
      <c r="R221" s="278"/>
      <c r="S221" s="278"/>
      <c r="T221" s="279"/>
      <c r="AT221" s="274" t="s">
        <v>171</v>
      </c>
      <c r="AU221" s="274" t="s">
        <v>81</v>
      </c>
      <c r="AV221" s="273" t="s">
        <v>167</v>
      </c>
      <c r="AW221" s="273" t="s">
        <v>36</v>
      </c>
      <c r="AX221" s="273" t="s">
        <v>77</v>
      </c>
      <c r="AY221" s="274" t="s">
        <v>160</v>
      </c>
    </row>
    <row r="222" spans="2:65" s="118" customFormat="1" ht="38.25" customHeight="1">
      <c r="B222" s="113"/>
      <c r="C222" s="243" t="s">
        <v>284</v>
      </c>
      <c r="D222" s="243" t="s">
        <v>162</v>
      </c>
      <c r="E222" s="244" t="s">
        <v>285</v>
      </c>
      <c r="F222" s="245" t="s">
        <v>286</v>
      </c>
      <c r="G222" s="246" t="s">
        <v>210</v>
      </c>
      <c r="H222" s="247">
        <v>111.986</v>
      </c>
      <c r="I222" s="8"/>
      <c r="J222" s="248">
        <f>ROUND(I222*H222,2)</f>
        <v>0</v>
      </c>
      <c r="K222" s="245" t="s">
        <v>5</v>
      </c>
      <c r="L222" s="113"/>
      <c r="M222" s="249" t="s">
        <v>5</v>
      </c>
      <c r="N222" s="250" t="s">
        <v>44</v>
      </c>
      <c r="O222" s="114"/>
      <c r="P222" s="251">
        <f>O222*H222</f>
        <v>0</v>
      </c>
      <c r="Q222" s="251">
        <v>0</v>
      </c>
      <c r="R222" s="251">
        <f>Q222*H222</f>
        <v>0</v>
      </c>
      <c r="S222" s="251">
        <v>0</v>
      </c>
      <c r="T222" s="252">
        <f>S222*H222</f>
        <v>0</v>
      </c>
      <c r="AR222" s="97" t="s">
        <v>167</v>
      </c>
      <c r="AT222" s="97" t="s">
        <v>162</v>
      </c>
      <c r="AU222" s="97" t="s">
        <v>81</v>
      </c>
      <c r="AY222" s="97" t="s">
        <v>160</v>
      </c>
      <c r="BE222" s="253">
        <f>IF(N222="základní",J222,0)</f>
        <v>0</v>
      </c>
      <c r="BF222" s="253">
        <f>IF(N222="snížená",J222,0)</f>
        <v>0</v>
      </c>
      <c r="BG222" s="253">
        <f>IF(N222="zákl. přenesená",J222,0)</f>
        <v>0</v>
      </c>
      <c r="BH222" s="253">
        <f>IF(N222="sníž. přenesená",J222,0)</f>
        <v>0</v>
      </c>
      <c r="BI222" s="253">
        <f>IF(N222="nulová",J222,0)</f>
        <v>0</v>
      </c>
      <c r="BJ222" s="97" t="s">
        <v>77</v>
      </c>
      <c r="BK222" s="253">
        <f>ROUND(I222*H222,2)</f>
        <v>0</v>
      </c>
      <c r="BL222" s="97" t="s">
        <v>167</v>
      </c>
      <c r="BM222" s="97" t="s">
        <v>1340</v>
      </c>
    </row>
    <row r="223" spans="2:65" s="265" customFormat="1">
      <c r="B223" s="264"/>
      <c r="D223" s="254" t="s">
        <v>171</v>
      </c>
      <c r="E223" s="266" t="s">
        <v>5</v>
      </c>
      <c r="F223" s="267" t="s">
        <v>1341</v>
      </c>
      <c r="H223" s="268">
        <v>111.986</v>
      </c>
      <c r="I223" s="10"/>
      <c r="L223" s="264"/>
      <c r="M223" s="269"/>
      <c r="N223" s="270"/>
      <c r="O223" s="270"/>
      <c r="P223" s="270"/>
      <c r="Q223" s="270"/>
      <c r="R223" s="270"/>
      <c r="S223" s="270"/>
      <c r="T223" s="271"/>
      <c r="AT223" s="266" t="s">
        <v>171</v>
      </c>
      <c r="AU223" s="266" t="s">
        <v>81</v>
      </c>
      <c r="AV223" s="265" t="s">
        <v>81</v>
      </c>
      <c r="AW223" s="265" t="s">
        <v>36</v>
      </c>
      <c r="AX223" s="265" t="s">
        <v>77</v>
      </c>
      <c r="AY223" s="266" t="s">
        <v>160</v>
      </c>
    </row>
    <row r="224" spans="2:65" s="118" customFormat="1" ht="38.25" customHeight="1">
      <c r="B224" s="113"/>
      <c r="C224" s="243" t="s">
        <v>288</v>
      </c>
      <c r="D224" s="243" t="s">
        <v>162</v>
      </c>
      <c r="E224" s="244" t="s">
        <v>289</v>
      </c>
      <c r="F224" s="245" t="s">
        <v>290</v>
      </c>
      <c r="G224" s="246" t="s">
        <v>210</v>
      </c>
      <c r="H224" s="247">
        <v>235.69399999999999</v>
      </c>
      <c r="I224" s="8"/>
      <c r="J224" s="248">
        <f>ROUND(I224*H224,2)</f>
        <v>0</v>
      </c>
      <c r="K224" s="245" t="s">
        <v>188</v>
      </c>
      <c r="L224" s="113"/>
      <c r="M224" s="249" t="s">
        <v>5</v>
      </c>
      <c r="N224" s="250" t="s">
        <v>44</v>
      </c>
      <c r="O224" s="114"/>
      <c r="P224" s="251">
        <f>O224*H224</f>
        <v>0</v>
      </c>
      <c r="Q224" s="251">
        <v>0</v>
      </c>
      <c r="R224" s="251">
        <f>Q224*H224</f>
        <v>0</v>
      </c>
      <c r="S224" s="251">
        <v>0</v>
      </c>
      <c r="T224" s="252">
        <f>S224*H224</f>
        <v>0</v>
      </c>
      <c r="AR224" s="97" t="s">
        <v>167</v>
      </c>
      <c r="AT224" s="97" t="s">
        <v>162</v>
      </c>
      <c r="AU224" s="97" t="s">
        <v>81</v>
      </c>
      <c r="AY224" s="97" t="s">
        <v>160</v>
      </c>
      <c r="BE224" s="253">
        <f>IF(N224="základní",J224,0)</f>
        <v>0</v>
      </c>
      <c r="BF224" s="253">
        <f>IF(N224="snížená",J224,0)</f>
        <v>0</v>
      </c>
      <c r="BG224" s="253">
        <f>IF(N224="zákl. přenesená",J224,0)</f>
        <v>0</v>
      </c>
      <c r="BH224" s="253">
        <f>IF(N224="sníž. přenesená",J224,0)</f>
        <v>0</v>
      </c>
      <c r="BI224" s="253">
        <f>IF(N224="nulová",J224,0)</f>
        <v>0</v>
      </c>
      <c r="BJ224" s="97" t="s">
        <v>77</v>
      </c>
      <c r="BK224" s="253">
        <f>ROUND(I224*H224,2)</f>
        <v>0</v>
      </c>
      <c r="BL224" s="97" t="s">
        <v>167</v>
      </c>
      <c r="BM224" s="97" t="s">
        <v>1342</v>
      </c>
    </row>
    <row r="225" spans="2:65" s="258" customFormat="1">
      <c r="B225" s="257"/>
      <c r="D225" s="254" t="s">
        <v>171</v>
      </c>
      <c r="E225" s="259" t="s">
        <v>5</v>
      </c>
      <c r="F225" s="260" t="s">
        <v>181</v>
      </c>
      <c r="H225" s="259" t="s">
        <v>5</v>
      </c>
      <c r="I225" s="9"/>
      <c r="L225" s="257"/>
      <c r="M225" s="261"/>
      <c r="N225" s="262"/>
      <c r="O225" s="262"/>
      <c r="P225" s="262"/>
      <c r="Q225" s="262"/>
      <c r="R225" s="262"/>
      <c r="S225" s="262"/>
      <c r="T225" s="263"/>
      <c r="AT225" s="259" t="s">
        <v>171</v>
      </c>
      <c r="AU225" s="259" t="s">
        <v>81</v>
      </c>
      <c r="AV225" s="258" t="s">
        <v>77</v>
      </c>
      <c r="AW225" s="258" t="s">
        <v>36</v>
      </c>
      <c r="AX225" s="258" t="s">
        <v>73</v>
      </c>
      <c r="AY225" s="259" t="s">
        <v>160</v>
      </c>
    </row>
    <row r="226" spans="2:65" s="258" customFormat="1">
      <c r="B226" s="257"/>
      <c r="D226" s="254" t="s">
        <v>171</v>
      </c>
      <c r="E226" s="259" t="s">
        <v>5</v>
      </c>
      <c r="F226" s="260" t="s">
        <v>222</v>
      </c>
      <c r="H226" s="259" t="s">
        <v>5</v>
      </c>
      <c r="I226" s="9"/>
      <c r="L226" s="257"/>
      <c r="M226" s="261"/>
      <c r="N226" s="262"/>
      <c r="O226" s="262"/>
      <c r="P226" s="262"/>
      <c r="Q226" s="262"/>
      <c r="R226" s="262"/>
      <c r="S226" s="262"/>
      <c r="T226" s="263"/>
      <c r="AT226" s="259" t="s">
        <v>171</v>
      </c>
      <c r="AU226" s="259" t="s">
        <v>81</v>
      </c>
      <c r="AV226" s="258" t="s">
        <v>77</v>
      </c>
      <c r="AW226" s="258" t="s">
        <v>36</v>
      </c>
      <c r="AX226" s="258" t="s">
        <v>73</v>
      </c>
      <c r="AY226" s="259" t="s">
        <v>160</v>
      </c>
    </row>
    <row r="227" spans="2:65" s="265" customFormat="1">
      <c r="B227" s="264"/>
      <c r="D227" s="254" t="s">
        <v>171</v>
      </c>
      <c r="E227" s="266" t="s">
        <v>5</v>
      </c>
      <c r="F227" s="267" t="s">
        <v>1343</v>
      </c>
      <c r="H227" s="268">
        <v>265.01</v>
      </c>
      <c r="I227" s="10"/>
      <c r="L227" s="264"/>
      <c r="M227" s="269"/>
      <c r="N227" s="270"/>
      <c r="O227" s="270"/>
      <c r="P227" s="270"/>
      <c r="Q227" s="270"/>
      <c r="R227" s="270"/>
      <c r="S227" s="270"/>
      <c r="T227" s="271"/>
      <c r="AT227" s="266" t="s">
        <v>171</v>
      </c>
      <c r="AU227" s="266" t="s">
        <v>81</v>
      </c>
      <c r="AV227" s="265" t="s">
        <v>81</v>
      </c>
      <c r="AW227" s="265" t="s">
        <v>36</v>
      </c>
      <c r="AX227" s="265" t="s">
        <v>73</v>
      </c>
      <c r="AY227" s="266" t="s">
        <v>160</v>
      </c>
    </row>
    <row r="228" spans="2:65" s="265" customFormat="1">
      <c r="B228" s="264"/>
      <c r="D228" s="254" t="s">
        <v>171</v>
      </c>
      <c r="E228" s="266" t="s">
        <v>5</v>
      </c>
      <c r="F228" s="267" t="s">
        <v>1344</v>
      </c>
      <c r="H228" s="268">
        <v>-36.189</v>
      </c>
      <c r="I228" s="10"/>
      <c r="L228" s="264"/>
      <c r="M228" s="269"/>
      <c r="N228" s="270"/>
      <c r="O228" s="270"/>
      <c r="P228" s="270"/>
      <c r="Q228" s="270"/>
      <c r="R228" s="270"/>
      <c r="S228" s="270"/>
      <c r="T228" s="271"/>
      <c r="AT228" s="266" t="s">
        <v>171</v>
      </c>
      <c r="AU228" s="266" t="s">
        <v>81</v>
      </c>
      <c r="AV228" s="265" t="s">
        <v>81</v>
      </c>
      <c r="AW228" s="265" t="s">
        <v>36</v>
      </c>
      <c r="AX228" s="265" t="s">
        <v>73</v>
      </c>
      <c r="AY228" s="266" t="s">
        <v>160</v>
      </c>
    </row>
    <row r="229" spans="2:65" s="265" customFormat="1">
      <c r="B229" s="264"/>
      <c r="D229" s="254" t="s">
        <v>171</v>
      </c>
      <c r="E229" s="266" t="s">
        <v>5</v>
      </c>
      <c r="F229" s="267" t="s">
        <v>1345</v>
      </c>
      <c r="H229" s="268">
        <v>6.17</v>
      </c>
      <c r="I229" s="10"/>
      <c r="L229" s="264"/>
      <c r="M229" s="269"/>
      <c r="N229" s="270"/>
      <c r="O229" s="270"/>
      <c r="P229" s="270"/>
      <c r="Q229" s="270"/>
      <c r="R229" s="270"/>
      <c r="S229" s="270"/>
      <c r="T229" s="271"/>
      <c r="AT229" s="266" t="s">
        <v>171</v>
      </c>
      <c r="AU229" s="266" t="s">
        <v>81</v>
      </c>
      <c r="AV229" s="265" t="s">
        <v>81</v>
      </c>
      <c r="AW229" s="265" t="s">
        <v>36</v>
      </c>
      <c r="AX229" s="265" t="s">
        <v>73</v>
      </c>
      <c r="AY229" s="266" t="s">
        <v>160</v>
      </c>
    </row>
    <row r="230" spans="2:65" s="265" customFormat="1">
      <c r="B230" s="264"/>
      <c r="D230" s="254" t="s">
        <v>171</v>
      </c>
      <c r="E230" s="266" t="s">
        <v>5</v>
      </c>
      <c r="F230" s="267" t="s">
        <v>1346</v>
      </c>
      <c r="H230" s="268">
        <v>-1.4530000000000001</v>
      </c>
      <c r="I230" s="10"/>
      <c r="L230" s="264"/>
      <c r="M230" s="269"/>
      <c r="N230" s="270"/>
      <c r="O230" s="270"/>
      <c r="P230" s="270"/>
      <c r="Q230" s="270"/>
      <c r="R230" s="270"/>
      <c r="S230" s="270"/>
      <c r="T230" s="271"/>
      <c r="AT230" s="266" t="s">
        <v>171</v>
      </c>
      <c r="AU230" s="266" t="s">
        <v>81</v>
      </c>
      <c r="AV230" s="265" t="s">
        <v>81</v>
      </c>
      <c r="AW230" s="265" t="s">
        <v>36</v>
      </c>
      <c r="AX230" s="265" t="s">
        <v>73</v>
      </c>
      <c r="AY230" s="266" t="s">
        <v>160</v>
      </c>
    </row>
    <row r="231" spans="2:65" s="265" customFormat="1">
      <c r="B231" s="264"/>
      <c r="D231" s="254" t="s">
        <v>171</v>
      </c>
      <c r="E231" s="266" t="s">
        <v>5</v>
      </c>
      <c r="F231" s="267" t="s">
        <v>1347</v>
      </c>
      <c r="H231" s="268">
        <v>-0.66900000000000004</v>
      </c>
      <c r="I231" s="10"/>
      <c r="L231" s="264"/>
      <c r="M231" s="269"/>
      <c r="N231" s="270"/>
      <c r="O231" s="270"/>
      <c r="P231" s="270"/>
      <c r="Q231" s="270"/>
      <c r="R231" s="270"/>
      <c r="S231" s="270"/>
      <c r="T231" s="271"/>
      <c r="AT231" s="266" t="s">
        <v>171</v>
      </c>
      <c r="AU231" s="266" t="s">
        <v>81</v>
      </c>
      <c r="AV231" s="265" t="s">
        <v>81</v>
      </c>
      <c r="AW231" s="265" t="s">
        <v>36</v>
      </c>
      <c r="AX231" s="265" t="s">
        <v>73</v>
      </c>
      <c r="AY231" s="266" t="s">
        <v>160</v>
      </c>
    </row>
    <row r="232" spans="2:65" s="265" customFormat="1">
      <c r="B232" s="264"/>
      <c r="D232" s="254" t="s">
        <v>171</v>
      </c>
      <c r="E232" s="266" t="s">
        <v>5</v>
      </c>
      <c r="F232" s="267" t="s">
        <v>1348</v>
      </c>
      <c r="H232" s="268">
        <v>2.56</v>
      </c>
      <c r="I232" s="10"/>
      <c r="L232" s="264"/>
      <c r="M232" s="269"/>
      <c r="N232" s="270"/>
      <c r="O232" s="270"/>
      <c r="P232" s="270"/>
      <c r="Q232" s="270"/>
      <c r="R232" s="270"/>
      <c r="S232" s="270"/>
      <c r="T232" s="271"/>
      <c r="AT232" s="266" t="s">
        <v>171</v>
      </c>
      <c r="AU232" s="266" t="s">
        <v>81</v>
      </c>
      <c r="AV232" s="265" t="s">
        <v>81</v>
      </c>
      <c r="AW232" s="265" t="s">
        <v>36</v>
      </c>
      <c r="AX232" s="265" t="s">
        <v>73</v>
      </c>
      <c r="AY232" s="266" t="s">
        <v>160</v>
      </c>
    </row>
    <row r="233" spans="2:65" s="265" customFormat="1">
      <c r="B233" s="264"/>
      <c r="D233" s="254" t="s">
        <v>171</v>
      </c>
      <c r="E233" s="266" t="s">
        <v>5</v>
      </c>
      <c r="F233" s="267" t="s">
        <v>1349</v>
      </c>
      <c r="H233" s="268">
        <v>-0.499</v>
      </c>
      <c r="I233" s="10"/>
      <c r="L233" s="264"/>
      <c r="M233" s="269"/>
      <c r="N233" s="270"/>
      <c r="O233" s="270"/>
      <c r="P233" s="270"/>
      <c r="Q233" s="270"/>
      <c r="R233" s="270"/>
      <c r="S233" s="270"/>
      <c r="T233" s="271"/>
      <c r="AT233" s="266" t="s">
        <v>171</v>
      </c>
      <c r="AU233" s="266" t="s">
        <v>81</v>
      </c>
      <c r="AV233" s="265" t="s">
        <v>81</v>
      </c>
      <c r="AW233" s="265" t="s">
        <v>36</v>
      </c>
      <c r="AX233" s="265" t="s">
        <v>73</v>
      </c>
      <c r="AY233" s="266" t="s">
        <v>160</v>
      </c>
    </row>
    <row r="234" spans="2:65" s="265" customFormat="1">
      <c r="B234" s="264"/>
      <c r="D234" s="254" t="s">
        <v>171</v>
      </c>
      <c r="E234" s="266" t="s">
        <v>5</v>
      </c>
      <c r="F234" s="267" t="s">
        <v>1350</v>
      </c>
      <c r="H234" s="268">
        <v>-0.34899999999999998</v>
      </c>
      <c r="I234" s="10"/>
      <c r="L234" s="264"/>
      <c r="M234" s="269"/>
      <c r="N234" s="270"/>
      <c r="O234" s="270"/>
      <c r="P234" s="270"/>
      <c r="Q234" s="270"/>
      <c r="R234" s="270"/>
      <c r="S234" s="270"/>
      <c r="T234" s="271"/>
      <c r="AT234" s="266" t="s">
        <v>171</v>
      </c>
      <c r="AU234" s="266" t="s">
        <v>81</v>
      </c>
      <c r="AV234" s="265" t="s">
        <v>81</v>
      </c>
      <c r="AW234" s="265" t="s">
        <v>36</v>
      </c>
      <c r="AX234" s="265" t="s">
        <v>73</v>
      </c>
      <c r="AY234" s="266" t="s">
        <v>160</v>
      </c>
    </row>
    <row r="235" spans="2:65" s="265" customFormat="1">
      <c r="B235" s="264"/>
      <c r="D235" s="254" t="s">
        <v>171</v>
      </c>
      <c r="E235" s="266" t="s">
        <v>5</v>
      </c>
      <c r="F235" s="267" t="s">
        <v>1351</v>
      </c>
      <c r="H235" s="268">
        <v>0.92500000000000004</v>
      </c>
      <c r="I235" s="10"/>
      <c r="L235" s="264"/>
      <c r="M235" s="269"/>
      <c r="N235" s="270"/>
      <c r="O235" s="270"/>
      <c r="P235" s="270"/>
      <c r="Q235" s="270"/>
      <c r="R235" s="270"/>
      <c r="S235" s="270"/>
      <c r="T235" s="271"/>
      <c r="AT235" s="266" t="s">
        <v>171</v>
      </c>
      <c r="AU235" s="266" t="s">
        <v>81</v>
      </c>
      <c r="AV235" s="265" t="s">
        <v>81</v>
      </c>
      <c r="AW235" s="265" t="s">
        <v>36</v>
      </c>
      <c r="AX235" s="265" t="s">
        <v>73</v>
      </c>
      <c r="AY235" s="266" t="s">
        <v>160</v>
      </c>
    </row>
    <row r="236" spans="2:65" s="265" customFormat="1">
      <c r="B236" s="264"/>
      <c r="D236" s="254" t="s">
        <v>171</v>
      </c>
      <c r="E236" s="266" t="s">
        <v>5</v>
      </c>
      <c r="F236" s="267" t="s">
        <v>1352</v>
      </c>
      <c r="H236" s="268">
        <v>-0.152</v>
      </c>
      <c r="I236" s="10"/>
      <c r="L236" s="264"/>
      <c r="M236" s="269"/>
      <c r="N236" s="270"/>
      <c r="O236" s="270"/>
      <c r="P236" s="270"/>
      <c r="Q236" s="270"/>
      <c r="R236" s="270"/>
      <c r="S236" s="270"/>
      <c r="T236" s="271"/>
      <c r="AT236" s="266" t="s">
        <v>171</v>
      </c>
      <c r="AU236" s="266" t="s">
        <v>81</v>
      </c>
      <c r="AV236" s="265" t="s">
        <v>81</v>
      </c>
      <c r="AW236" s="265" t="s">
        <v>36</v>
      </c>
      <c r="AX236" s="265" t="s">
        <v>73</v>
      </c>
      <c r="AY236" s="266" t="s">
        <v>160</v>
      </c>
    </row>
    <row r="237" spans="2:65" s="265" customFormat="1">
      <c r="B237" s="264"/>
      <c r="D237" s="254" t="s">
        <v>171</v>
      </c>
      <c r="E237" s="266" t="s">
        <v>5</v>
      </c>
      <c r="F237" s="267" t="s">
        <v>1353</v>
      </c>
      <c r="H237" s="268">
        <v>0.375</v>
      </c>
      <c r="I237" s="10"/>
      <c r="L237" s="264"/>
      <c r="M237" s="269"/>
      <c r="N237" s="270"/>
      <c r="O237" s="270"/>
      <c r="P237" s="270"/>
      <c r="Q237" s="270"/>
      <c r="R237" s="270"/>
      <c r="S237" s="270"/>
      <c r="T237" s="271"/>
      <c r="AT237" s="266" t="s">
        <v>171</v>
      </c>
      <c r="AU237" s="266" t="s">
        <v>81</v>
      </c>
      <c r="AV237" s="265" t="s">
        <v>81</v>
      </c>
      <c r="AW237" s="265" t="s">
        <v>36</v>
      </c>
      <c r="AX237" s="265" t="s">
        <v>73</v>
      </c>
      <c r="AY237" s="266" t="s">
        <v>160</v>
      </c>
    </row>
    <row r="238" spans="2:65" s="265" customFormat="1">
      <c r="B238" s="264"/>
      <c r="D238" s="254" t="s">
        <v>171</v>
      </c>
      <c r="E238" s="266" t="s">
        <v>5</v>
      </c>
      <c r="F238" s="267" t="s">
        <v>1354</v>
      </c>
      <c r="H238" s="268">
        <v>-3.5000000000000003E-2</v>
      </c>
      <c r="I238" s="10"/>
      <c r="L238" s="264"/>
      <c r="M238" s="269"/>
      <c r="N238" s="270"/>
      <c r="O238" s="270"/>
      <c r="P238" s="270"/>
      <c r="Q238" s="270"/>
      <c r="R238" s="270"/>
      <c r="S238" s="270"/>
      <c r="T238" s="271"/>
      <c r="AT238" s="266" t="s">
        <v>171</v>
      </c>
      <c r="AU238" s="266" t="s">
        <v>81</v>
      </c>
      <c r="AV238" s="265" t="s">
        <v>81</v>
      </c>
      <c r="AW238" s="265" t="s">
        <v>36</v>
      </c>
      <c r="AX238" s="265" t="s">
        <v>73</v>
      </c>
      <c r="AY238" s="266" t="s">
        <v>160</v>
      </c>
    </row>
    <row r="239" spans="2:65" s="273" customFormat="1">
      <c r="B239" s="272"/>
      <c r="D239" s="254" t="s">
        <v>171</v>
      </c>
      <c r="E239" s="274" t="s">
        <v>5</v>
      </c>
      <c r="F239" s="275" t="s">
        <v>176</v>
      </c>
      <c r="H239" s="276">
        <v>235.69399999999999</v>
      </c>
      <c r="I239" s="11"/>
      <c r="L239" s="272"/>
      <c r="M239" s="277"/>
      <c r="N239" s="278"/>
      <c r="O239" s="278"/>
      <c r="P239" s="278"/>
      <c r="Q239" s="278"/>
      <c r="R239" s="278"/>
      <c r="S239" s="278"/>
      <c r="T239" s="279"/>
      <c r="AT239" s="274" t="s">
        <v>171</v>
      </c>
      <c r="AU239" s="274" t="s">
        <v>81</v>
      </c>
      <c r="AV239" s="273" t="s">
        <v>167</v>
      </c>
      <c r="AW239" s="273" t="s">
        <v>36</v>
      </c>
      <c r="AX239" s="273" t="s">
        <v>77</v>
      </c>
      <c r="AY239" s="274" t="s">
        <v>160</v>
      </c>
    </row>
    <row r="240" spans="2:65" s="118" customFormat="1" ht="16.5" customHeight="1">
      <c r="B240" s="113"/>
      <c r="C240" s="280" t="s">
        <v>10</v>
      </c>
      <c r="D240" s="280" t="s">
        <v>277</v>
      </c>
      <c r="E240" s="281" t="s">
        <v>294</v>
      </c>
      <c r="F240" s="282" t="s">
        <v>295</v>
      </c>
      <c r="G240" s="283" t="s">
        <v>280</v>
      </c>
      <c r="H240" s="284">
        <v>471.38799999999998</v>
      </c>
      <c r="I240" s="12"/>
      <c r="J240" s="285">
        <f>ROUND(I240*H240,2)</f>
        <v>0</v>
      </c>
      <c r="K240" s="282" t="s">
        <v>188</v>
      </c>
      <c r="L240" s="286"/>
      <c r="M240" s="287" t="s">
        <v>5</v>
      </c>
      <c r="N240" s="288" t="s">
        <v>44</v>
      </c>
      <c r="O240" s="114"/>
      <c r="P240" s="251">
        <f>O240*H240</f>
        <v>0</v>
      </c>
      <c r="Q240" s="251">
        <v>0</v>
      </c>
      <c r="R240" s="251">
        <f>Q240*H240</f>
        <v>0</v>
      </c>
      <c r="S240" s="251">
        <v>0</v>
      </c>
      <c r="T240" s="252">
        <f>S240*H240</f>
        <v>0</v>
      </c>
      <c r="AR240" s="97" t="s">
        <v>213</v>
      </c>
      <c r="AT240" s="97" t="s">
        <v>277</v>
      </c>
      <c r="AU240" s="97" t="s">
        <v>81</v>
      </c>
      <c r="AY240" s="97" t="s">
        <v>160</v>
      </c>
      <c r="BE240" s="253">
        <f>IF(N240="základní",J240,0)</f>
        <v>0</v>
      </c>
      <c r="BF240" s="253">
        <f>IF(N240="snížená",J240,0)</f>
        <v>0</v>
      </c>
      <c r="BG240" s="253">
        <f>IF(N240="zákl. přenesená",J240,0)</f>
        <v>0</v>
      </c>
      <c r="BH240" s="253">
        <f>IF(N240="sníž. přenesená",J240,0)</f>
        <v>0</v>
      </c>
      <c r="BI240" s="253">
        <f>IF(N240="nulová",J240,0)</f>
        <v>0</v>
      </c>
      <c r="BJ240" s="97" t="s">
        <v>77</v>
      </c>
      <c r="BK240" s="253">
        <f>ROUND(I240*H240,2)</f>
        <v>0</v>
      </c>
      <c r="BL240" s="97" t="s">
        <v>167</v>
      </c>
      <c r="BM240" s="97" t="s">
        <v>1355</v>
      </c>
    </row>
    <row r="241" spans="2:65" s="118" customFormat="1" ht="27">
      <c r="B241" s="113"/>
      <c r="D241" s="254" t="s">
        <v>169</v>
      </c>
      <c r="F241" s="255" t="s">
        <v>282</v>
      </c>
      <c r="I241" s="6"/>
      <c r="L241" s="113"/>
      <c r="M241" s="256"/>
      <c r="N241" s="114"/>
      <c r="O241" s="114"/>
      <c r="P241" s="114"/>
      <c r="Q241" s="114"/>
      <c r="R241" s="114"/>
      <c r="S241" s="114"/>
      <c r="T241" s="144"/>
      <c r="AT241" s="97" t="s">
        <v>169</v>
      </c>
      <c r="AU241" s="97" t="s">
        <v>81</v>
      </c>
    </row>
    <row r="242" spans="2:65" s="265" customFormat="1">
      <c r="B242" s="264"/>
      <c r="D242" s="254" t="s">
        <v>171</v>
      </c>
      <c r="F242" s="267" t="s">
        <v>1356</v>
      </c>
      <c r="H242" s="268">
        <v>471.38799999999998</v>
      </c>
      <c r="I242" s="10"/>
      <c r="L242" s="264"/>
      <c r="M242" s="269"/>
      <c r="N242" s="270"/>
      <c r="O242" s="270"/>
      <c r="P242" s="270"/>
      <c r="Q242" s="270"/>
      <c r="R242" s="270"/>
      <c r="S242" s="270"/>
      <c r="T242" s="271"/>
      <c r="AT242" s="266" t="s">
        <v>171</v>
      </c>
      <c r="AU242" s="266" t="s">
        <v>81</v>
      </c>
      <c r="AV242" s="265" t="s">
        <v>81</v>
      </c>
      <c r="AW242" s="265" t="s">
        <v>6</v>
      </c>
      <c r="AX242" s="265" t="s">
        <v>77</v>
      </c>
      <c r="AY242" s="266" t="s">
        <v>160</v>
      </c>
    </row>
    <row r="243" spans="2:65" s="231" customFormat="1" ht="29.85" customHeight="1">
      <c r="B243" s="230"/>
      <c r="D243" s="232" t="s">
        <v>72</v>
      </c>
      <c r="E243" s="241" t="s">
        <v>81</v>
      </c>
      <c r="F243" s="241" t="s">
        <v>319</v>
      </c>
      <c r="I243" s="7"/>
      <c r="J243" s="242">
        <f>BK243</f>
        <v>0</v>
      </c>
      <c r="L243" s="230"/>
      <c r="M243" s="235"/>
      <c r="N243" s="236"/>
      <c r="O243" s="236"/>
      <c r="P243" s="237">
        <f>SUM(P244:P252)</f>
        <v>0</v>
      </c>
      <c r="Q243" s="236"/>
      <c r="R243" s="237">
        <f>SUM(R244:R252)</f>
        <v>0.2321838</v>
      </c>
      <c r="S243" s="236"/>
      <c r="T243" s="238">
        <f>SUM(T244:T252)</f>
        <v>0</v>
      </c>
      <c r="AR243" s="232" t="s">
        <v>77</v>
      </c>
      <c r="AT243" s="239" t="s">
        <v>72</v>
      </c>
      <c r="AU243" s="239" t="s">
        <v>77</v>
      </c>
      <c r="AY243" s="232" t="s">
        <v>160</v>
      </c>
      <c r="BK243" s="240">
        <f>SUM(BK244:BK252)</f>
        <v>0</v>
      </c>
    </row>
    <row r="244" spans="2:65" s="118" customFormat="1" ht="25.5" customHeight="1">
      <c r="B244" s="113"/>
      <c r="C244" s="243" t="s">
        <v>298</v>
      </c>
      <c r="D244" s="243" t="s">
        <v>162</v>
      </c>
      <c r="E244" s="244" t="s">
        <v>321</v>
      </c>
      <c r="F244" s="245" t="s">
        <v>322</v>
      </c>
      <c r="G244" s="246" t="s">
        <v>210</v>
      </c>
      <c r="H244" s="247">
        <v>54.981999999999999</v>
      </c>
      <c r="I244" s="8"/>
      <c r="J244" s="248">
        <f>ROUND(I244*H244,2)</f>
        <v>0</v>
      </c>
      <c r="K244" s="245" t="s">
        <v>188</v>
      </c>
      <c r="L244" s="113"/>
      <c r="M244" s="249" t="s">
        <v>5</v>
      </c>
      <c r="N244" s="250" t="s">
        <v>44</v>
      </c>
      <c r="O244" s="114"/>
      <c r="P244" s="251">
        <f>O244*H244</f>
        <v>0</v>
      </c>
      <c r="Q244" s="251">
        <v>0</v>
      </c>
      <c r="R244" s="251">
        <f>Q244*H244</f>
        <v>0</v>
      </c>
      <c r="S244" s="251">
        <v>0</v>
      </c>
      <c r="T244" s="252">
        <f>S244*H244</f>
        <v>0</v>
      </c>
      <c r="AR244" s="97" t="s">
        <v>167</v>
      </c>
      <c r="AT244" s="97" t="s">
        <v>162</v>
      </c>
      <c r="AU244" s="97" t="s">
        <v>81</v>
      </c>
      <c r="AY244" s="97" t="s">
        <v>160</v>
      </c>
      <c r="BE244" s="253">
        <f>IF(N244="základní",J244,0)</f>
        <v>0</v>
      </c>
      <c r="BF244" s="253">
        <f>IF(N244="snížená",J244,0)</f>
        <v>0</v>
      </c>
      <c r="BG244" s="253">
        <f>IF(N244="zákl. přenesená",J244,0)</f>
        <v>0</v>
      </c>
      <c r="BH244" s="253">
        <f>IF(N244="sníž. přenesená",J244,0)</f>
        <v>0</v>
      </c>
      <c r="BI244" s="253">
        <f>IF(N244="nulová",J244,0)</f>
        <v>0</v>
      </c>
      <c r="BJ244" s="97" t="s">
        <v>77</v>
      </c>
      <c r="BK244" s="253">
        <f>ROUND(I244*H244,2)</f>
        <v>0</v>
      </c>
      <c r="BL244" s="97" t="s">
        <v>167</v>
      </c>
      <c r="BM244" s="97" t="s">
        <v>1357</v>
      </c>
    </row>
    <row r="245" spans="2:65" s="258" customFormat="1">
      <c r="B245" s="257"/>
      <c r="D245" s="254" t="s">
        <v>171</v>
      </c>
      <c r="E245" s="259" t="s">
        <v>5</v>
      </c>
      <c r="F245" s="260" t="s">
        <v>181</v>
      </c>
      <c r="H245" s="259" t="s">
        <v>5</v>
      </c>
      <c r="I245" s="9"/>
      <c r="L245" s="257"/>
      <c r="M245" s="261"/>
      <c r="N245" s="262"/>
      <c r="O245" s="262"/>
      <c r="P245" s="262"/>
      <c r="Q245" s="262"/>
      <c r="R245" s="262"/>
      <c r="S245" s="262"/>
      <c r="T245" s="263"/>
      <c r="AT245" s="259" t="s">
        <v>171</v>
      </c>
      <c r="AU245" s="259" t="s">
        <v>81</v>
      </c>
      <c r="AV245" s="258" t="s">
        <v>77</v>
      </c>
      <c r="AW245" s="258" t="s">
        <v>36</v>
      </c>
      <c r="AX245" s="258" t="s">
        <v>73</v>
      </c>
      <c r="AY245" s="259" t="s">
        <v>160</v>
      </c>
    </row>
    <row r="246" spans="2:65" s="265" customFormat="1">
      <c r="B246" s="264"/>
      <c r="D246" s="254" t="s">
        <v>171</v>
      </c>
      <c r="E246" s="266" t="s">
        <v>5</v>
      </c>
      <c r="F246" s="267" t="s">
        <v>1300</v>
      </c>
      <c r="H246" s="268">
        <v>41.63</v>
      </c>
      <c r="I246" s="10"/>
      <c r="L246" s="264"/>
      <c r="M246" s="269"/>
      <c r="N246" s="270"/>
      <c r="O246" s="270"/>
      <c r="P246" s="270"/>
      <c r="Q246" s="270"/>
      <c r="R246" s="270"/>
      <c r="S246" s="270"/>
      <c r="T246" s="271"/>
      <c r="AT246" s="266" t="s">
        <v>171</v>
      </c>
      <c r="AU246" s="266" t="s">
        <v>81</v>
      </c>
      <c r="AV246" s="265" t="s">
        <v>81</v>
      </c>
      <c r="AW246" s="265" t="s">
        <v>36</v>
      </c>
      <c r="AX246" s="265" t="s">
        <v>73</v>
      </c>
      <c r="AY246" s="266" t="s">
        <v>160</v>
      </c>
    </row>
    <row r="247" spans="2:65" s="265" customFormat="1">
      <c r="B247" s="264"/>
      <c r="D247" s="254" t="s">
        <v>171</v>
      </c>
      <c r="E247" s="266" t="s">
        <v>5</v>
      </c>
      <c r="F247" s="267" t="s">
        <v>1301</v>
      </c>
      <c r="H247" s="268">
        <v>11.866</v>
      </c>
      <c r="I247" s="10"/>
      <c r="L247" s="264"/>
      <c r="M247" s="269"/>
      <c r="N247" s="270"/>
      <c r="O247" s="270"/>
      <c r="P247" s="270"/>
      <c r="Q247" s="270"/>
      <c r="R247" s="270"/>
      <c r="S247" s="270"/>
      <c r="T247" s="271"/>
      <c r="AT247" s="266" t="s">
        <v>171</v>
      </c>
      <c r="AU247" s="266" t="s">
        <v>81</v>
      </c>
      <c r="AV247" s="265" t="s">
        <v>81</v>
      </c>
      <c r="AW247" s="265" t="s">
        <v>36</v>
      </c>
      <c r="AX247" s="265" t="s">
        <v>73</v>
      </c>
      <c r="AY247" s="266" t="s">
        <v>160</v>
      </c>
    </row>
    <row r="248" spans="2:65" s="265" customFormat="1">
      <c r="B248" s="264"/>
      <c r="D248" s="254" t="s">
        <v>171</v>
      </c>
      <c r="E248" s="266" t="s">
        <v>5</v>
      </c>
      <c r="F248" s="267" t="s">
        <v>1304</v>
      </c>
      <c r="H248" s="268">
        <v>0.97399999999999998</v>
      </c>
      <c r="I248" s="10"/>
      <c r="L248" s="264"/>
      <c r="M248" s="269"/>
      <c r="N248" s="270"/>
      <c r="O248" s="270"/>
      <c r="P248" s="270"/>
      <c r="Q248" s="270"/>
      <c r="R248" s="270"/>
      <c r="S248" s="270"/>
      <c r="T248" s="271"/>
      <c r="AT248" s="266" t="s">
        <v>171</v>
      </c>
      <c r="AU248" s="266" t="s">
        <v>81</v>
      </c>
      <c r="AV248" s="265" t="s">
        <v>81</v>
      </c>
      <c r="AW248" s="265" t="s">
        <v>36</v>
      </c>
      <c r="AX248" s="265" t="s">
        <v>73</v>
      </c>
      <c r="AY248" s="266" t="s">
        <v>160</v>
      </c>
    </row>
    <row r="249" spans="2:65" s="265" customFormat="1">
      <c r="B249" s="264"/>
      <c r="D249" s="254" t="s">
        <v>171</v>
      </c>
      <c r="E249" s="266" t="s">
        <v>5</v>
      </c>
      <c r="F249" s="267" t="s">
        <v>1305</v>
      </c>
      <c r="H249" s="268">
        <v>0.51200000000000001</v>
      </c>
      <c r="I249" s="10"/>
      <c r="L249" s="264"/>
      <c r="M249" s="269"/>
      <c r="N249" s="270"/>
      <c r="O249" s="270"/>
      <c r="P249" s="270"/>
      <c r="Q249" s="270"/>
      <c r="R249" s="270"/>
      <c r="S249" s="270"/>
      <c r="T249" s="271"/>
      <c r="AT249" s="266" t="s">
        <v>171</v>
      </c>
      <c r="AU249" s="266" t="s">
        <v>81</v>
      </c>
      <c r="AV249" s="265" t="s">
        <v>81</v>
      </c>
      <c r="AW249" s="265" t="s">
        <v>36</v>
      </c>
      <c r="AX249" s="265" t="s">
        <v>73</v>
      </c>
      <c r="AY249" s="266" t="s">
        <v>160</v>
      </c>
    </row>
    <row r="250" spans="2:65" s="273" customFormat="1">
      <c r="B250" s="272"/>
      <c r="D250" s="254" t="s">
        <v>171</v>
      </c>
      <c r="E250" s="274" t="s">
        <v>5</v>
      </c>
      <c r="F250" s="275" t="s">
        <v>176</v>
      </c>
      <c r="H250" s="276">
        <v>54.981999999999999</v>
      </c>
      <c r="I250" s="11"/>
      <c r="L250" s="272"/>
      <c r="M250" s="277"/>
      <c r="N250" s="278"/>
      <c r="O250" s="278"/>
      <c r="P250" s="278"/>
      <c r="Q250" s="278"/>
      <c r="R250" s="278"/>
      <c r="S250" s="278"/>
      <c r="T250" s="279"/>
      <c r="AT250" s="274" t="s">
        <v>171</v>
      </c>
      <c r="AU250" s="274" t="s">
        <v>81</v>
      </c>
      <c r="AV250" s="273" t="s">
        <v>167</v>
      </c>
      <c r="AW250" s="273" t="s">
        <v>36</v>
      </c>
      <c r="AX250" s="273" t="s">
        <v>77</v>
      </c>
      <c r="AY250" s="274" t="s">
        <v>160</v>
      </c>
    </row>
    <row r="251" spans="2:65" s="118" customFormat="1" ht="16.5" customHeight="1">
      <c r="B251" s="113"/>
      <c r="C251" s="243" t="s">
        <v>303</v>
      </c>
      <c r="D251" s="243" t="s">
        <v>162</v>
      </c>
      <c r="E251" s="244" t="s">
        <v>327</v>
      </c>
      <c r="F251" s="245" t="s">
        <v>328</v>
      </c>
      <c r="G251" s="246" t="s">
        <v>187</v>
      </c>
      <c r="H251" s="247">
        <v>318.06</v>
      </c>
      <c r="I251" s="8"/>
      <c r="J251" s="248">
        <f>ROUND(I251*H251,2)</f>
        <v>0</v>
      </c>
      <c r="K251" s="245" t="s">
        <v>188</v>
      </c>
      <c r="L251" s="113"/>
      <c r="M251" s="249" t="s">
        <v>5</v>
      </c>
      <c r="N251" s="250" t="s">
        <v>44</v>
      </c>
      <c r="O251" s="114"/>
      <c r="P251" s="251">
        <f>O251*H251</f>
        <v>0</v>
      </c>
      <c r="Q251" s="251">
        <v>7.2999999999999996E-4</v>
      </c>
      <c r="R251" s="251">
        <f>Q251*H251</f>
        <v>0.2321838</v>
      </c>
      <c r="S251" s="251">
        <v>0</v>
      </c>
      <c r="T251" s="252">
        <f>S251*H251</f>
        <v>0</v>
      </c>
      <c r="AR251" s="97" t="s">
        <v>167</v>
      </c>
      <c r="AT251" s="97" t="s">
        <v>162</v>
      </c>
      <c r="AU251" s="97" t="s">
        <v>81</v>
      </c>
      <c r="AY251" s="97" t="s">
        <v>160</v>
      </c>
      <c r="BE251" s="253">
        <f>IF(N251="základní",J251,0)</f>
        <v>0</v>
      </c>
      <c r="BF251" s="253">
        <f>IF(N251="snížená",J251,0)</f>
        <v>0</v>
      </c>
      <c r="BG251" s="253">
        <f>IF(N251="zákl. přenesená",J251,0)</f>
        <v>0</v>
      </c>
      <c r="BH251" s="253">
        <f>IF(N251="sníž. přenesená",J251,0)</f>
        <v>0</v>
      </c>
      <c r="BI251" s="253">
        <f>IF(N251="nulová",J251,0)</f>
        <v>0</v>
      </c>
      <c r="BJ251" s="97" t="s">
        <v>77</v>
      </c>
      <c r="BK251" s="253">
        <f>ROUND(I251*H251,2)</f>
        <v>0</v>
      </c>
      <c r="BL251" s="97" t="s">
        <v>167</v>
      </c>
      <c r="BM251" s="97" t="s">
        <v>1358</v>
      </c>
    </row>
    <row r="252" spans="2:65" s="265" customFormat="1">
      <c r="B252" s="264"/>
      <c r="D252" s="254" t="s">
        <v>171</v>
      </c>
      <c r="E252" s="266" t="s">
        <v>5</v>
      </c>
      <c r="F252" s="267" t="s">
        <v>1359</v>
      </c>
      <c r="H252" s="268">
        <v>318.06</v>
      </c>
      <c r="I252" s="10"/>
      <c r="L252" s="264"/>
      <c r="M252" s="269"/>
      <c r="N252" s="270"/>
      <c r="O252" s="270"/>
      <c r="P252" s="270"/>
      <c r="Q252" s="270"/>
      <c r="R252" s="270"/>
      <c r="S252" s="270"/>
      <c r="T252" s="271"/>
      <c r="AT252" s="266" t="s">
        <v>171</v>
      </c>
      <c r="AU252" s="266" t="s">
        <v>81</v>
      </c>
      <c r="AV252" s="265" t="s">
        <v>81</v>
      </c>
      <c r="AW252" s="265" t="s">
        <v>36</v>
      </c>
      <c r="AX252" s="265" t="s">
        <v>77</v>
      </c>
      <c r="AY252" s="266" t="s">
        <v>160</v>
      </c>
    </row>
    <row r="253" spans="2:65" s="231" customFormat="1" ht="29.85" customHeight="1">
      <c r="B253" s="230"/>
      <c r="D253" s="232" t="s">
        <v>72</v>
      </c>
      <c r="E253" s="241" t="s">
        <v>184</v>
      </c>
      <c r="F253" s="241" t="s">
        <v>330</v>
      </c>
      <c r="I253" s="7"/>
      <c r="J253" s="242">
        <f>BK253</f>
        <v>0</v>
      </c>
      <c r="L253" s="230"/>
      <c r="M253" s="235"/>
      <c r="N253" s="236"/>
      <c r="O253" s="236"/>
      <c r="P253" s="237">
        <f>SUM(P254:P263)</f>
        <v>0</v>
      </c>
      <c r="Q253" s="236"/>
      <c r="R253" s="237">
        <f>SUM(R254:R263)</f>
        <v>0</v>
      </c>
      <c r="S253" s="236"/>
      <c r="T253" s="238">
        <f>SUM(T254:T263)</f>
        <v>99.101200000000006</v>
      </c>
      <c r="AR253" s="232" t="s">
        <v>77</v>
      </c>
      <c r="AT253" s="239" t="s">
        <v>72</v>
      </c>
      <c r="AU253" s="239" t="s">
        <v>77</v>
      </c>
      <c r="AY253" s="232" t="s">
        <v>160</v>
      </c>
      <c r="BK253" s="240">
        <f>SUM(BK254:BK263)</f>
        <v>0</v>
      </c>
    </row>
    <row r="254" spans="2:65" s="118" customFormat="1" ht="25.5" customHeight="1">
      <c r="B254" s="113"/>
      <c r="C254" s="243" t="s">
        <v>308</v>
      </c>
      <c r="D254" s="243" t="s">
        <v>162</v>
      </c>
      <c r="E254" s="244" t="s">
        <v>332</v>
      </c>
      <c r="F254" s="245" t="s">
        <v>333</v>
      </c>
      <c r="G254" s="246" t="s">
        <v>210</v>
      </c>
      <c r="H254" s="247">
        <v>45.045999999999999</v>
      </c>
      <c r="I254" s="8"/>
      <c r="J254" s="248">
        <f>ROUND(I254*H254,2)</f>
        <v>0</v>
      </c>
      <c r="K254" s="245" t="s">
        <v>188</v>
      </c>
      <c r="L254" s="113"/>
      <c r="M254" s="249" t="s">
        <v>5</v>
      </c>
      <c r="N254" s="250" t="s">
        <v>44</v>
      </c>
      <c r="O254" s="114"/>
      <c r="P254" s="251">
        <f>O254*H254</f>
        <v>0</v>
      </c>
      <c r="Q254" s="251">
        <v>0</v>
      </c>
      <c r="R254" s="251">
        <f>Q254*H254</f>
        <v>0</v>
      </c>
      <c r="S254" s="251">
        <v>2.2000000000000002</v>
      </c>
      <c r="T254" s="252">
        <f>S254*H254</f>
        <v>99.101200000000006</v>
      </c>
      <c r="AR254" s="97" t="s">
        <v>167</v>
      </c>
      <c r="AT254" s="97" t="s">
        <v>162</v>
      </c>
      <c r="AU254" s="97" t="s">
        <v>81</v>
      </c>
      <c r="AY254" s="97" t="s">
        <v>160</v>
      </c>
      <c r="BE254" s="253">
        <f>IF(N254="základní",J254,0)</f>
        <v>0</v>
      </c>
      <c r="BF254" s="253">
        <f>IF(N254="snížená",J254,0)</f>
        <v>0</v>
      </c>
      <c r="BG254" s="253">
        <f>IF(N254="zákl. přenesená",J254,0)</f>
        <v>0</v>
      </c>
      <c r="BH254" s="253">
        <f>IF(N254="sníž. přenesená",J254,0)</f>
        <v>0</v>
      </c>
      <c r="BI254" s="253">
        <f>IF(N254="nulová",J254,0)</f>
        <v>0</v>
      </c>
      <c r="BJ254" s="97" t="s">
        <v>77</v>
      </c>
      <c r="BK254" s="253">
        <f>ROUND(I254*H254,2)</f>
        <v>0</v>
      </c>
      <c r="BL254" s="97" t="s">
        <v>167</v>
      </c>
      <c r="BM254" s="97" t="s">
        <v>1360</v>
      </c>
    </row>
    <row r="255" spans="2:65" s="118" customFormat="1" ht="27">
      <c r="B255" s="113"/>
      <c r="D255" s="254" t="s">
        <v>169</v>
      </c>
      <c r="F255" s="255" t="s">
        <v>335</v>
      </c>
      <c r="I255" s="6"/>
      <c r="L255" s="113"/>
      <c r="M255" s="256"/>
      <c r="N255" s="114"/>
      <c r="O255" s="114"/>
      <c r="P255" s="114"/>
      <c r="Q255" s="114"/>
      <c r="R255" s="114"/>
      <c r="S255" s="114"/>
      <c r="T255" s="144"/>
      <c r="AT255" s="97" t="s">
        <v>169</v>
      </c>
      <c r="AU255" s="97" t="s">
        <v>81</v>
      </c>
    </row>
    <row r="256" spans="2:65" s="258" customFormat="1">
      <c r="B256" s="257"/>
      <c r="D256" s="254" t="s">
        <v>171</v>
      </c>
      <c r="E256" s="259" t="s">
        <v>5</v>
      </c>
      <c r="F256" s="260" t="s">
        <v>336</v>
      </c>
      <c r="H256" s="259" t="s">
        <v>5</v>
      </c>
      <c r="I256" s="9"/>
      <c r="L256" s="257"/>
      <c r="M256" s="261"/>
      <c r="N256" s="262"/>
      <c r="O256" s="262"/>
      <c r="P256" s="262"/>
      <c r="Q256" s="262"/>
      <c r="R256" s="262"/>
      <c r="S256" s="262"/>
      <c r="T256" s="263"/>
      <c r="AT256" s="259" t="s">
        <v>171</v>
      </c>
      <c r="AU256" s="259" t="s">
        <v>81</v>
      </c>
      <c r="AV256" s="258" t="s">
        <v>77</v>
      </c>
      <c r="AW256" s="258" t="s">
        <v>36</v>
      </c>
      <c r="AX256" s="258" t="s">
        <v>73</v>
      </c>
      <c r="AY256" s="259" t="s">
        <v>160</v>
      </c>
    </row>
    <row r="257" spans="2:65" s="265" customFormat="1">
      <c r="B257" s="264"/>
      <c r="D257" s="254" t="s">
        <v>171</v>
      </c>
      <c r="E257" s="266" t="s">
        <v>5</v>
      </c>
      <c r="F257" s="267" t="s">
        <v>1361</v>
      </c>
      <c r="H257" s="268">
        <v>27.972000000000001</v>
      </c>
      <c r="I257" s="10"/>
      <c r="L257" s="264"/>
      <c r="M257" s="269"/>
      <c r="N257" s="270"/>
      <c r="O257" s="270"/>
      <c r="P257" s="270"/>
      <c r="Q257" s="270"/>
      <c r="R257" s="270"/>
      <c r="S257" s="270"/>
      <c r="T257" s="271"/>
      <c r="AT257" s="266" t="s">
        <v>171</v>
      </c>
      <c r="AU257" s="266" t="s">
        <v>81</v>
      </c>
      <c r="AV257" s="265" t="s">
        <v>81</v>
      </c>
      <c r="AW257" s="265" t="s">
        <v>36</v>
      </c>
      <c r="AX257" s="265" t="s">
        <v>73</v>
      </c>
      <c r="AY257" s="266" t="s">
        <v>160</v>
      </c>
    </row>
    <row r="258" spans="2:65" s="265" customFormat="1">
      <c r="B258" s="264"/>
      <c r="D258" s="254" t="s">
        <v>171</v>
      </c>
      <c r="E258" s="266" t="s">
        <v>5</v>
      </c>
      <c r="F258" s="267" t="s">
        <v>1362</v>
      </c>
      <c r="H258" s="268">
        <v>0.66400000000000003</v>
      </c>
      <c r="I258" s="10"/>
      <c r="L258" s="264"/>
      <c r="M258" s="269"/>
      <c r="N258" s="270"/>
      <c r="O258" s="270"/>
      <c r="P258" s="270"/>
      <c r="Q258" s="270"/>
      <c r="R258" s="270"/>
      <c r="S258" s="270"/>
      <c r="T258" s="271"/>
      <c r="AT258" s="266" t="s">
        <v>171</v>
      </c>
      <c r="AU258" s="266" t="s">
        <v>81</v>
      </c>
      <c r="AV258" s="265" t="s">
        <v>81</v>
      </c>
      <c r="AW258" s="265" t="s">
        <v>36</v>
      </c>
      <c r="AX258" s="265" t="s">
        <v>73</v>
      </c>
      <c r="AY258" s="266" t="s">
        <v>160</v>
      </c>
    </row>
    <row r="259" spans="2:65" s="265" customFormat="1">
      <c r="B259" s="264"/>
      <c r="D259" s="254" t="s">
        <v>171</v>
      </c>
      <c r="E259" s="266" t="s">
        <v>5</v>
      </c>
      <c r="F259" s="267" t="s">
        <v>1363</v>
      </c>
      <c r="H259" s="268">
        <v>6.01</v>
      </c>
      <c r="I259" s="10"/>
      <c r="L259" s="264"/>
      <c r="M259" s="269"/>
      <c r="N259" s="270"/>
      <c r="O259" s="270"/>
      <c r="P259" s="270"/>
      <c r="Q259" s="270"/>
      <c r="R259" s="270"/>
      <c r="S259" s="270"/>
      <c r="T259" s="271"/>
      <c r="AT259" s="266" t="s">
        <v>171</v>
      </c>
      <c r="AU259" s="266" t="s">
        <v>81</v>
      </c>
      <c r="AV259" s="265" t="s">
        <v>81</v>
      </c>
      <c r="AW259" s="265" t="s">
        <v>36</v>
      </c>
      <c r="AX259" s="265" t="s">
        <v>73</v>
      </c>
      <c r="AY259" s="266" t="s">
        <v>160</v>
      </c>
    </row>
    <row r="260" spans="2:65" s="265" customFormat="1">
      <c r="B260" s="264"/>
      <c r="D260" s="254" t="s">
        <v>171</v>
      </c>
      <c r="E260" s="266" t="s">
        <v>5</v>
      </c>
      <c r="F260" s="267" t="s">
        <v>1364</v>
      </c>
      <c r="H260" s="268">
        <v>0.26</v>
      </c>
      <c r="I260" s="10"/>
      <c r="L260" s="264"/>
      <c r="M260" s="269"/>
      <c r="N260" s="270"/>
      <c r="O260" s="270"/>
      <c r="P260" s="270"/>
      <c r="Q260" s="270"/>
      <c r="R260" s="270"/>
      <c r="S260" s="270"/>
      <c r="T260" s="271"/>
      <c r="AT260" s="266" t="s">
        <v>171</v>
      </c>
      <c r="AU260" s="266" t="s">
        <v>81</v>
      </c>
      <c r="AV260" s="265" t="s">
        <v>81</v>
      </c>
      <c r="AW260" s="265" t="s">
        <v>36</v>
      </c>
      <c r="AX260" s="265" t="s">
        <v>73</v>
      </c>
      <c r="AY260" s="266" t="s">
        <v>160</v>
      </c>
    </row>
    <row r="261" spans="2:65" s="265" customFormat="1">
      <c r="B261" s="264"/>
      <c r="D261" s="254" t="s">
        <v>171</v>
      </c>
      <c r="E261" s="266" t="s">
        <v>5</v>
      </c>
      <c r="F261" s="267" t="s">
        <v>1365</v>
      </c>
      <c r="H261" s="268">
        <v>10.14</v>
      </c>
      <c r="I261" s="10"/>
      <c r="L261" s="264"/>
      <c r="M261" s="269"/>
      <c r="N261" s="270"/>
      <c r="O261" s="270"/>
      <c r="P261" s="270"/>
      <c r="Q261" s="270"/>
      <c r="R261" s="270"/>
      <c r="S261" s="270"/>
      <c r="T261" s="271"/>
      <c r="AT261" s="266" t="s">
        <v>171</v>
      </c>
      <c r="AU261" s="266" t="s">
        <v>81</v>
      </c>
      <c r="AV261" s="265" t="s">
        <v>81</v>
      </c>
      <c r="AW261" s="265" t="s">
        <v>36</v>
      </c>
      <c r="AX261" s="265" t="s">
        <v>73</v>
      </c>
      <c r="AY261" s="266" t="s">
        <v>160</v>
      </c>
    </row>
    <row r="262" spans="2:65" s="273" customFormat="1">
      <c r="B262" s="272"/>
      <c r="D262" s="254" t="s">
        <v>171</v>
      </c>
      <c r="E262" s="274" t="s">
        <v>5</v>
      </c>
      <c r="F262" s="275" t="s">
        <v>176</v>
      </c>
      <c r="H262" s="276">
        <v>45.045999999999999</v>
      </c>
      <c r="I262" s="11"/>
      <c r="L262" s="272"/>
      <c r="M262" s="277"/>
      <c r="N262" s="278"/>
      <c r="O262" s="278"/>
      <c r="P262" s="278"/>
      <c r="Q262" s="278"/>
      <c r="R262" s="278"/>
      <c r="S262" s="278"/>
      <c r="T262" s="279"/>
      <c r="AT262" s="274" t="s">
        <v>171</v>
      </c>
      <c r="AU262" s="274" t="s">
        <v>81</v>
      </c>
      <c r="AV262" s="273" t="s">
        <v>167</v>
      </c>
      <c r="AW262" s="273" t="s">
        <v>36</v>
      </c>
      <c r="AX262" s="273" t="s">
        <v>77</v>
      </c>
      <c r="AY262" s="274" t="s">
        <v>160</v>
      </c>
    </row>
    <row r="263" spans="2:65" s="118" customFormat="1" ht="16.5" customHeight="1">
      <c r="B263" s="113"/>
      <c r="C263" s="243" t="s">
        <v>313</v>
      </c>
      <c r="D263" s="243" t="s">
        <v>162</v>
      </c>
      <c r="E263" s="244" t="s">
        <v>340</v>
      </c>
      <c r="F263" s="245" t="s">
        <v>341</v>
      </c>
      <c r="G263" s="246" t="s">
        <v>187</v>
      </c>
      <c r="H263" s="247">
        <v>309.36</v>
      </c>
      <c r="I263" s="8"/>
      <c r="J263" s="248">
        <f>ROUND(I263*H263,2)</f>
        <v>0</v>
      </c>
      <c r="K263" s="245" t="s">
        <v>188</v>
      </c>
      <c r="L263" s="113"/>
      <c r="M263" s="249" t="s">
        <v>5</v>
      </c>
      <c r="N263" s="250" t="s">
        <v>44</v>
      </c>
      <c r="O263" s="114"/>
      <c r="P263" s="251">
        <f>O263*H263</f>
        <v>0</v>
      </c>
      <c r="Q263" s="251">
        <v>0</v>
      </c>
      <c r="R263" s="251">
        <f>Q263*H263</f>
        <v>0</v>
      </c>
      <c r="S263" s="251">
        <v>0</v>
      </c>
      <c r="T263" s="252">
        <f>S263*H263</f>
        <v>0</v>
      </c>
      <c r="AR263" s="97" t="s">
        <v>167</v>
      </c>
      <c r="AT263" s="97" t="s">
        <v>162</v>
      </c>
      <c r="AU263" s="97" t="s">
        <v>81</v>
      </c>
      <c r="AY263" s="97" t="s">
        <v>160</v>
      </c>
      <c r="BE263" s="253">
        <f>IF(N263="základní",J263,0)</f>
        <v>0</v>
      </c>
      <c r="BF263" s="253">
        <f>IF(N263="snížená",J263,0)</f>
        <v>0</v>
      </c>
      <c r="BG263" s="253">
        <f>IF(N263="zákl. přenesená",J263,0)</f>
        <v>0</v>
      </c>
      <c r="BH263" s="253">
        <f>IF(N263="sníž. přenesená",J263,0)</f>
        <v>0</v>
      </c>
      <c r="BI263" s="253">
        <f>IF(N263="nulová",J263,0)</f>
        <v>0</v>
      </c>
      <c r="BJ263" s="97" t="s">
        <v>77</v>
      </c>
      <c r="BK263" s="253">
        <f>ROUND(I263*H263,2)</f>
        <v>0</v>
      </c>
      <c r="BL263" s="97" t="s">
        <v>167</v>
      </c>
      <c r="BM263" s="97" t="s">
        <v>1366</v>
      </c>
    </row>
    <row r="264" spans="2:65" s="231" customFormat="1" ht="29.85" customHeight="1">
      <c r="B264" s="230"/>
      <c r="D264" s="232" t="s">
        <v>72</v>
      </c>
      <c r="E264" s="241" t="s">
        <v>167</v>
      </c>
      <c r="F264" s="241" t="s">
        <v>343</v>
      </c>
      <c r="I264" s="7"/>
      <c r="J264" s="242">
        <f>BK264</f>
        <v>0</v>
      </c>
      <c r="L264" s="230"/>
      <c r="M264" s="235"/>
      <c r="N264" s="236"/>
      <c r="O264" s="236"/>
      <c r="P264" s="237">
        <f>SUM(P265:P302)</f>
        <v>0</v>
      </c>
      <c r="Q264" s="236"/>
      <c r="R264" s="237">
        <f>SUM(R265:R302)</f>
        <v>0.80400000000000005</v>
      </c>
      <c r="S264" s="236"/>
      <c r="T264" s="238">
        <f>SUM(T265:T302)</f>
        <v>0</v>
      </c>
      <c r="AR264" s="232" t="s">
        <v>77</v>
      </c>
      <c r="AT264" s="239" t="s">
        <v>72</v>
      </c>
      <c r="AU264" s="239" t="s">
        <v>77</v>
      </c>
      <c r="AY264" s="232" t="s">
        <v>160</v>
      </c>
      <c r="BK264" s="240">
        <f>SUM(BK265:BK302)</f>
        <v>0</v>
      </c>
    </row>
    <row r="265" spans="2:65" s="118" customFormat="1" ht="25.5" customHeight="1">
      <c r="B265" s="113"/>
      <c r="C265" s="243" t="s">
        <v>320</v>
      </c>
      <c r="D265" s="243" t="s">
        <v>162</v>
      </c>
      <c r="E265" s="244" t="s">
        <v>345</v>
      </c>
      <c r="F265" s="245" t="s">
        <v>2325</v>
      </c>
      <c r="G265" s="246" t="s">
        <v>210</v>
      </c>
      <c r="H265" s="247">
        <v>1.67</v>
      </c>
      <c r="I265" s="8"/>
      <c r="J265" s="248">
        <f>ROUND(I265*H265,2)</f>
        <v>0</v>
      </c>
      <c r="K265" s="245" t="s">
        <v>188</v>
      </c>
      <c r="L265" s="113"/>
      <c r="M265" s="249" t="s">
        <v>5</v>
      </c>
      <c r="N265" s="250" t="s">
        <v>44</v>
      </c>
      <c r="O265" s="114"/>
      <c r="P265" s="251">
        <f>O265*H265</f>
        <v>0</v>
      </c>
      <c r="Q265" s="251">
        <v>0</v>
      </c>
      <c r="R265" s="251">
        <f>Q265*H265</f>
        <v>0</v>
      </c>
      <c r="S265" s="251">
        <v>0</v>
      </c>
      <c r="T265" s="252">
        <f>S265*H265</f>
        <v>0</v>
      </c>
      <c r="AR265" s="97" t="s">
        <v>167</v>
      </c>
      <c r="AT265" s="97" t="s">
        <v>162</v>
      </c>
      <c r="AU265" s="97" t="s">
        <v>81</v>
      </c>
      <c r="AY265" s="97" t="s">
        <v>160</v>
      </c>
      <c r="BE265" s="253">
        <f>IF(N265="základní",J265,0)</f>
        <v>0</v>
      </c>
      <c r="BF265" s="253">
        <f>IF(N265="snížená",J265,0)</f>
        <v>0</v>
      </c>
      <c r="BG265" s="253">
        <f>IF(N265="zákl. přenesená",J265,0)</f>
        <v>0</v>
      </c>
      <c r="BH265" s="253">
        <f>IF(N265="sníž. přenesená",J265,0)</f>
        <v>0</v>
      </c>
      <c r="BI265" s="253">
        <f>IF(N265="nulová",J265,0)</f>
        <v>0</v>
      </c>
      <c r="BJ265" s="97" t="s">
        <v>77</v>
      </c>
      <c r="BK265" s="253">
        <f>ROUND(I265*H265,2)</f>
        <v>0</v>
      </c>
      <c r="BL265" s="97" t="s">
        <v>167</v>
      </c>
      <c r="BM265" s="97" t="s">
        <v>1367</v>
      </c>
    </row>
    <row r="266" spans="2:65" s="258" customFormat="1">
      <c r="B266" s="257"/>
      <c r="D266" s="254" t="s">
        <v>171</v>
      </c>
      <c r="E266" s="259" t="s">
        <v>5</v>
      </c>
      <c r="F266" s="260" t="s">
        <v>172</v>
      </c>
      <c r="H266" s="259" t="s">
        <v>5</v>
      </c>
      <c r="I266" s="9"/>
      <c r="L266" s="257"/>
      <c r="M266" s="261"/>
      <c r="N266" s="262"/>
      <c r="O266" s="262"/>
      <c r="P266" s="262"/>
      <c r="Q266" s="262"/>
      <c r="R266" s="262"/>
      <c r="S266" s="262"/>
      <c r="T266" s="263"/>
      <c r="AT266" s="259" t="s">
        <v>171</v>
      </c>
      <c r="AU266" s="259" t="s">
        <v>81</v>
      </c>
      <c r="AV266" s="258" t="s">
        <v>77</v>
      </c>
      <c r="AW266" s="258" t="s">
        <v>36</v>
      </c>
      <c r="AX266" s="258" t="s">
        <v>73</v>
      </c>
      <c r="AY266" s="259" t="s">
        <v>160</v>
      </c>
    </row>
    <row r="267" spans="2:65" s="258" customFormat="1">
      <c r="B267" s="257"/>
      <c r="D267" s="254" t="s">
        <v>171</v>
      </c>
      <c r="E267" s="259" t="s">
        <v>5</v>
      </c>
      <c r="F267" s="260" t="s">
        <v>348</v>
      </c>
      <c r="H267" s="259" t="s">
        <v>5</v>
      </c>
      <c r="I267" s="9"/>
      <c r="L267" s="257"/>
      <c r="M267" s="261"/>
      <c r="N267" s="262"/>
      <c r="O267" s="262"/>
      <c r="P267" s="262"/>
      <c r="Q267" s="262"/>
      <c r="R267" s="262"/>
      <c r="S267" s="262"/>
      <c r="T267" s="263"/>
      <c r="AT267" s="259" t="s">
        <v>171</v>
      </c>
      <c r="AU267" s="259" t="s">
        <v>81</v>
      </c>
      <c r="AV267" s="258" t="s">
        <v>77</v>
      </c>
      <c r="AW267" s="258" t="s">
        <v>36</v>
      </c>
      <c r="AX267" s="258" t="s">
        <v>73</v>
      </c>
      <c r="AY267" s="259" t="s">
        <v>160</v>
      </c>
    </row>
    <row r="268" spans="2:65" s="265" customFormat="1">
      <c r="B268" s="264"/>
      <c r="D268" s="254" t="s">
        <v>171</v>
      </c>
      <c r="E268" s="266" t="s">
        <v>5</v>
      </c>
      <c r="F268" s="267" t="s">
        <v>1368</v>
      </c>
      <c r="H268" s="268">
        <v>1.022</v>
      </c>
      <c r="I268" s="10"/>
      <c r="L268" s="264"/>
      <c r="M268" s="269"/>
      <c r="N268" s="270"/>
      <c r="O268" s="270"/>
      <c r="P268" s="270"/>
      <c r="Q268" s="270"/>
      <c r="R268" s="270"/>
      <c r="S268" s="270"/>
      <c r="T268" s="271"/>
      <c r="AT268" s="266" t="s">
        <v>171</v>
      </c>
      <c r="AU268" s="266" t="s">
        <v>81</v>
      </c>
      <c r="AV268" s="265" t="s">
        <v>81</v>
      </c>
      <c r="AW268" s="265" t="s">
        <v>36</v>
      </c>
      <c r="AX268" s="265" t="s">
        <v>73</v>
      </c>
      <c r="AY268" s="266" t="s">
        <v>160</v>
      </c>
    </row>
    <row r="269" spans="2:65" s="265" customFormat="1">
      <c r="B269" s="264"/>
      <c r="D269" s="254" t="s">
        <v>171</v>
      </c>
      <c r="E269" s="266" t="s">
        <v>5</v>
      </c>
      <c r="F269" s="267" t="s">
        <v>1369</v>
      </c>
      <c r="H269" s="268">
        <v>8.5000000000000006E-2</v>
      </c>
      <c r="I269" s="10"/>
      <c r="L269" s="264"/>
      <c r="M269" s="269"/>
      <c r="N269" s="270"/>
      <c r="O269" s="270"/>
      <c r="P269" s="270"/>
      <c r="Q269" s="270"/>
      <c r="R269" s="270"/>
      <c r="S269" s="270"/>
      <c r="T269" s="271"/>
      <c r="AT269" s="266" t="s">
        <v>171</v>
      </c>
      <c r="AU269" s="266" t="s">
        <v>81</v>
      </c>
      <c r="AV269" s="265" t="s">
        <v>81</v>
      </c>
      <c r="AW269" s="265" t="s">
        <v>36</v>
      </c>
      <c r="AX269" s="265" t="s">
        <v>73</v>
      </c>
      <c r="AY269" s="266" t="s">
        <v>160</v>
      </c>
    </row>
    <row r="270" spans="2:65" s="265" customFormat="1">
      <c r="B270" s="264"/>
      <c r="D270" s="254" t="s">
        <v>171</v>
      </c>
      <c r="E270" s="266" t="s">
        <v>5</v>
      </c>
      <c r="F270" s="267" t="s">
        <v>1370</v>
      </c>
      <c r="H270" s="268">
        <v>0.3</v>
      </c>
      <c r="I270" s="10"/>
      <c r="L270" s="264"/>
      <c r="M270" s="269"/>
      <c r="N270" s="270"/>
      <c r="O270" s="270"/>
      <c r="P270" s="270"/>
      <c r="Q270" s="270"/>
      <c r="R270" s="270"/>
      <c r="S270" s="270"/>
      <c r="T270" s="271"/>
      <c r="AT270" s="266" t="s">
        <v>171</v>
      </c>
      <c r="AU270" s="266" t="s">
        <v>81</v>
      </c>
      <c r="AV270" s="265" t="s">
        <v>81</v>
      </c>
      <c r="AW270" s="265" t="s">
        <v>36</v>
      </c>
      <c r="AX270" s="265" t="s">
        <v>73</v>
      </c>
      <c r="AY270" s="266" t="s">
        <v>160</v>
      </c>
    </row>
    <row r="271" spans="2:65" s="265" customFormat="1">
      <c r="B271" s="264"/>
      <c r="D271" s="254" t="s">
        <v>171</v>
      </c>
      <c r="E271" s="266" t="s">
        <v>5</v>
      </c>
      <c r="F271" s="267" t="s">
        <v>1371</v>
      </c>
      <c r="H271" s="268">
        <v>7.4999999999999997E-2</v>
      </c>
      <c r="I271" s="10"/>
      <c r="L271" s="264"/>
      <c r="M271" s="269"/>
      <c r="N271" s="270"/>
      <c r="O271" s="270"/>
      <c r="P271" s="270"/>
      <c r="Q271" s="270"/>
      <c r="R271" s="270"/>
      <c r="S271" s="270"/>
      <c r="T271" s="271"/>
      <c r="AT271" s="266" t="s">
        <v>171</v>
      </c>
      <c r="AU271" s="266" t="s">
        <v>81</v>
      </c>
      <c r="AV271" s="265" t="s">
        <v>81</v>
      </c>
      <c r="AW271" s="265" t="s">
        <v>36</v>
      </c>
      <c r="AX271" s="265" t="s">
        <v>73</v>
      </c>
      <c r="AY271" s="266" t="s">
        <v>160</v>
      </c>
    </row>
    <row r="272" spans="2:65" s="265" customFormat="1">
      <c r="B272" s="264"/>
      <c r="D272" s="254" t="s">
        <v>171</v>
      </c>
      <c r="E272" s="266" t="s">
        <v>5</v>
      </c>
      <c r="F272" s="267" t="s">
        <v>1372</v>
      </c>
      <c r="H272" s="268">
        <v>0.188</v>
      </c>
      <c r="I272" s="10"/>
      <c r="L272" s="264"/>
      <c r="M272" s="269"/>
      <c r="N272" s="270"/>
      <c r="O272" s="270"/>
      <c r="P272" s="270"/>
      <c r="Q272" s="270"/>
      <c r="R272" s="270"/>
      <c r="S272" s="270"/>
      <c r="T272" s="271"/>
      <c r="AT272" s="266" t="s">
        <v>171</v>
      </c>
      <c r="AU272" s="266" t="s">
        <v>81</v>
      </c>
      <c r="AV272" s="265" t="s">
        <v>81</v>
      </c>
      <c r="AW272" s="265" t="s">
        <v>36</v>
      </c>
      <c r="AX272" s="265" t="s">
        <v>73</v>
      </c>
      <c r="AY272" s="266" t="s">
        <v>160</v>
      </c>
    </row>
    <row r="273" spans="2:65" s="273" customFormat="1">
      <c r="B273" s="272"/>
      <c r="D273" s="254" t="s">
        <v>171</v>
      </c>
      <c r="E273" s="274" t="s">
        <v>5</v>
      </c>
      <c r="F273" s="275" t="s">
        <v>176</v>
      </c>
      <c r="H273" s="276">
        <v>1.67</v>
      </c>
      <c r="I273" s="11"/>
      <c r="L273" s="272"/>
      <c r="M273" s="277"/>
      <c r="N273" s="278"/>
      <c r="O273" s="278"/>
      <c r="P273" s="278"/>
      <c r="Q273" s="278"/>
      <c r="R273" s="278"/>
      <c r="S273" s="278"/>
      <c r="T273" s="279"/>
      <c r="AT273" s="274" t="s">
        <v>171</v>
      </c>
      <c r="AU273" s="274" t="s">
        <v>81</v>
      </c>
      <c r="AV273" s="273" t="s">
        <v>167</v>
      </c>
      <c r="AW273" s="273" t="s">
        <v>36</v>
      </c>
      <c r="AX273" s="273" t="s">
        <v>77</v>
      </c>
      <c r="AY273" s="274" t="s">
        <v>160</v>
      </c>
    </row>
    <row r="274" spans="2:65" s="118" customFormat="1" ht="25.5" customHeight="1">
      <c r="B274" s="113"/>
      <c r="C274" s="243" t="s">
        <v>326</v>
      </c>
      <c r="D274" s="243" t="s">
        <v>162</v>
      </c>
      <c r="E274" s="244" t="s">
        <v>351</v>
      </c>
      <c r="F274" s="245" t="s">
        <v>352</v>
      </c>
      <c r="G274" s="246" t="s">
        <v>353</v>
      </c>
      <c r="H274" s="247">
        <v>14</v>
      </c>
      <c r="I274" s="8"/>
      <c r="J274" s="248">
        <f>ROUND(I274*H274,2)</f>
        <v>0</v>
      </c>
      <c r="K274" s="245" t="s">
        <v>188</v>
      </c>
      <c r="L274" s="113"/>
      <c r="M274" s="249" t="s">
        <v>5</v>
      </c>
      <c r="N274" s="250" t="s">
        <v>44</v>
      </c>
      <c r="O274" s="114"/>
      <c r="P274" s="251">
        <f>O274*H274</f>
        <v>0</v>
      </c>
      <c r="Q274" s="251">
        <v>6.6E-3</v>
      </c>
      <c r="R274" s="251">
        <f>Q274*H274</f>
        <v>9.2399999999999996E-2</v>
      </c>
      <c r="S274" s="251">
        <v>0</v>
      </c>
      <c r="T274" s="252">
        <f>S274*H274</f>
        <v>0</v>
      </c>
      <c r="AR274" s="97" t="s">
        <v>167</v>
      </c>
      <c r="AT274" s="97" t="s">
        <v>162</v>
      </c>
      <c r="AU274" s="97" t="s">
        <v>81</v>
      </c>
      <c r="AY274" s="97" t="s">
        <v>160</v>
      </c>
      <c r="BE274" s="253">
        <f>IF(N274="základní",J274,0)</f>
        <v>0</v>
      </c>
      <c r="BF274" s="253">
        <f>IF(N274="snížená",J274,0)</f>
        <v>0</v>
      </c>
      <c r="BG274" s="253">
        <f>IF(N274="zákl. přenesená",J274,0)</f>
        <v>0</v>
      </c>
      <c r="BH274" s="253">
        <f>IF(N274="sníž. přenesená",J274,0)</f>
        <v>0</v>
      </c>
      <c r="BI274" s="253">
        <f>IF(N274="nulová",J274,0)</f>
        <v>0</v>
      </c>
      <c r="BJ274" s="97" t="s">
        <v>77</v>
      </c>
      <c r="BK274" s="253">
        <f>ROUND(I274*H274,2)</f>
        <v>0</v>
      </c>
      <c r="BL274" s="97" t="s">
        <v>167</v>
      </c>
      <c r="BM274" s="97" t="s">
        <v>1373</v>
      </c>
    </row>
    <row r="275" spans="2:65" s="258" customFormat="1">
      <c r="B275" s="257"/>
      <c r="D275" s="254" t="s">
        <v>171</v>
      </c>
      <c r="E275" s="259" t="s">
        <v>5</v>
      </c>
      <c r="F275" s="260" t="s">
        <v>355</v>
      </c>
      <c r="H275" s="259" t="s">
        <v>5</v>
      </c>
      <c r="I275" s="9"/>
      <c r="L275" s="257"/>
      <c r="M275" s="261"/>
      <c r="N275" s="262"/>
      <c r="O275" s="262"/>
      <c r="P275" s="262"/>
      <c r="Q275" s="262"/>
      <c r="R275" s="262"/>
      <c r="S275" s="262"/>
      <c r="T275" s="263"/>
      <c r="AT275" s="259" t="s">
        <v>171</v>
      </c>
      <c r="AU275" s="259" t="s">
        <v>81</v>
      </c>
      <c r="AV275" s="258" t="s">
        <v>77</v>
      </c>
      <c r="AW275" s="258" t="s">
        <v>36</v>
      </c>
      <c r="AX275" s="258" t="s">
        <v>73</v>
      </c>
      <c r="AY275" s="259" t="s">
        <v>160</v>
      </c>
    </row>
    <row r="276" spans="2:65" s="265" customFormat="1">
      <c r="B276" s="264"/>
      <c r="D276" s="254" t="s">
        <v>171</v>
      </c>
      <c r="E276" s="266" t="s">
        <v>5</v>
      </c>
      <c r="F276" s="267" t="s">
        <v>1374</v>
      </c>
      <c r="H276" s="268">
        <v>14</v>
      </c>
      <c r="I276" s="10"/>
      <c r="L276" s="264"/>
      <c r="M276" s="269"/>
      <c r="N276" s="270"/>
      <c r="O276" s="270"/>
      <c r="P276" s="270"/>
      <c r="Q276" s="270"/>
      <c r="R276" s="270"/>
      <c r="S276" s="270"/>
      <c r="T276" s="271"/>
      <c r="AT276" s="266" t="s">
        <v>171</v>
      </c>
      <c r="AU276" s="266" t="s">
        <v>81</v>
      </c>
      <c r="AV276" s="265" t="s">
        <v>81</v>
      </c>
      <c r="AW276" s="265" t="s">
        <v>36</v>
      </c>
      <c r="AX276" s="265" t="s">
        <v>77</v>
      </c>
      <c r="AY276" s="266" t="s">
        <v>160</v>
      </c>
    </row>
    <row r="277" spans="2:65" s="118" customFormat="1" ht="16.5" customHeight="1">
      <c r="B277" s="113"/>
      <c r="C277" s="280" t="s">
        <v>331</v>
      </c>
      <c r="D277" s="280" t="s">
        <v>277</v>
      </c>
      <c r="E277" s="281" t="s">
        <v>671</v>
      </c>
      <c r="F277" s="282" t="s">
        <v>672</v>
      </c>
      <c r="G277" s="283" t="s">
        <v>353</v>
      </c>
      <c r="H277" s="284">
        <v>2</v>
      </c>
      <c r="I277" s="12"/>
      <c r="J277" s="285">
        <f>ROUND(I277*H277,2)</f>
        <v>0</v>
      </c>
      <c r="K277" s="282" t="s">
        <v>5</v>
      </c>
      <c r="L277" s="286"/>
      <c r="M277" s="287" t="s">
        <v>5</v>
      </c>
      <c r="N277" s="288" t="s">
        <v>44</v>
      </c>
      <c r="O277" s="114"/>
      <c r="P277" s="251">
        <f>O277*H277</f>
        <v>0</v>
      </c>
      <c r="Q277" s="251">
        <v>3.2000000000000001E-2</v>
      </c>
      <c r="R277" s="251">
        <f>Q277*H277</f>
        <v>6.4000000000000001E-2</v>
      </c>
      <c r="S277" s="251">
        <v>0</v>
      </c>
      <c r="T277" s="252">
        <f>S277*H277</f>
        <v>0</v>
      </c>
      <c r="AR277" s="97" t="s">
        <v>213</v>
      </c>
      <c r="AT277" s="97" t="s">
        <v>277</v>
      </c>
      <c r="AU277" s="97" t="s">
        <v>81</v>
      </c>
      <c r="AY277" s="97" t="s">
        <v>160</v>
      </c>
      <c r="BE277" s="253">
        <f>IF(N277="základní",J277,0)</f>
        <v>0</v>
      </c>
      <c r="BF277" s="253">
        <f>IF(N277="snížená",J277,0)</f>
        <v>0</v>
      </c>
      <c r="BG277" s="253">
        <f>IF(N277="zákl. přenesená",J277,0)</f>
        <v>0</v>
      </c>
      <c r="BH277" s="253">
        <f>IF(N277="sníž. přenesená",J277,0)</f>
        <v>0</v>
      </c>
      <c r="BI277" s="253">
        <f>IF(N277="nulová",J277,0)</f>
        <v>0</v>
      </c>
      <c r="BJ277" s="97" t="s">
        <v>77</v>
      </c>
      <c r="BK277" s="253">
        <f>ROUND(I277*H277,2)</f>
        <v>0</v>
      </c>
      <c r="BL277" s="97" t="s">
        <v>167</v>
      </c>
      <c r="BM277" s="97" t="s">
        <v>1375</v>
      </c>
    </row>
    <row r="278" spans="2:65" s="118" customFormat="1" ht="16.5" customHeight="1">
      <c r="B278" s="113"/>
      <c r="C278" s="280" t="s">
        <v>339</v>
      </c>
      <c r="D278" s="280" t="s">
        <v>277</v>
      </c>
      <c r="E278" s="281" t="s">
        <v>358</v>
      </c>
      <c r="F278" s="282" t="s">
        <v>359</v>
      </c>
      <c r="G278" s="283" t="s">
        <v>353</v>
      </c>
      <c r="H278" s="284">
        <v>4</v>
      </c>
      <c r="I278" s="12"/>
      <c r="J278" s="285">
        <f>ROUND(I278*H278,2)</f>
        <v>0</v>
      </c>
      <c r="K278" s="282" t="s">
        <v>5</v>
      </c>
      <c r="L278" s="286"/>
      <c r="M278" s="287" t="s">
        <v>5</v>
      </c>
      <c r="N278" s="288" t="s">
        <v>44</v>
      </c>
      <c r="O278" s="114"/>
      <c r="P278" s="251">
        <f>O278*H278</f>
        <v>0</v>
      </c>
      <c r="Q278" s="251">
        <v>4.1000000000000002E-2</v>
      </c>
      <c r="R278" s="251">
        <f>Q278*H278</f>
        <v>0.16400000000000001</v>
      </c>
      <c r="S278" s="251">
        <v>0</v>
      </c>
      <c r="T278" s="252">
        <f>S278*H278</f>
        <v>0</v>
      </c>
      <c r="AR278" s="97" t="s">
        <v>213</v>
      </c>
      <c r="AT278" s="97" t="s">
        <v>277</v>
      </c>
      <c r="AU278" s="97" t="s">
        <v>81</v>
      </c>
      <c r="AY278" s="97" t="s">
        <v>160</v>
      </c>
      <c r="BE278" s="253">
        <f>IF(N278="základní",J278,0)</f>
        <v>0</v>
      </c>
      <c r="BF278" s="253">
        <f>IF(N278="snížená",J278,0)</f>
        <v>0</v>
      </c>
      <c r="BG278" s="253">
        <f>IF(N278="zákl. přenesená",J278,0)</f>
        <v>0</v>
      </c>
      <c r="BH278" s="253">
        <f>IF(N278="sníž. přenesená",J278,0)</f>
        <v>0</v>
      </c>
      <c r="BI278" s="253">
        <f>IF(N278="nulová",J278,0)</f>
        <v>0</v>
      </c>
      <c r="BJ278" s="97" t="s">
        <v>77</v>
      </c>
      <c r="BK278" s="253">
        <f>ROUND(I278*H278,2)</f>
        <v>0</v>
      </c>
      <c r="BL278" s="97" t="s">
        <v>167</v>
      </c>
      <c r="BM278" s="97" t="s">
        <v>1376</v>
      </c>
    </row>
    <row r="279" spans="2:65" s="118" customFormat="1" ht="16.5" customHeight="1">
      <c r="B279" s="113"/>
      <c r="C279" s="280" t="s">
        <v>344</v>
      </c>
      <c r="D279" s="280" t="s">
        <v>277</v>
      </c>
      <c r="E279" s="281" t="s">
        <v>362</v>
      </c>
      <c r="F279" s="282" t="s">
        <v>363</v>
      </c>
      <c r="G279" s="283" t="s">
        <v>353</v>
      </c>
      <c r="H279" s="284">
        <v>8</v>
      </c>
      <c r="I279" s="12"/>
      <c r="J279" s="285">
        <f>ROUND(I279*H279,2)</f>
        <v>0</v>
      </c>
      <c r="K279" s="282" t="s">
        <v>188</v>
      </c>
      <c r="L279" s="286"/>
      <c r="M279" s="287" t="s">
        <v>5</v>
      </c>
      <c r="N279" s="288" t="s">
        <v>44</v>
      </c>
      <c r="O279" s="114"/>
      <c r="P279" s="251">
        <f>O279*H279</f>
        <v>0</v>
      </c>
      <c r="Q279" s="251">
        <v>5.2999999999999999E-2</v>
      </c>
      <c r="R279" s="251">
        <f>Q279*H279</f>
        <v>0.42399999999999999</v>
      </c>
      <c r="S279" s="251">
        <v>0</v>
      </c>
      <c r="T279" s="252">
        <f>S279*H279</f>
        <v>0</v>
      </c>
      <c r="AR279" s="97" t="s">
        <v>213</v>
      </c>
      <c r="AT279" s="97" t="s">
        <v>277</v>
      </c>
      <c r="AU279" s="97" t="s">
        <v>81</v>
      </c>
      <c r="AY279" s="97" t="s">
        <v>160</v>
      </c>
      <c r="BE279" s="253">
        <f>IF(N279="základní",J279,0)</f>
        <v>0</v>
      </c>
      <c r="BF279" s="253">
        <f>IF(N279="snížená",J279,0)</f>
        <v>0</v>
      </c>
      <c r="BG279" s="253">
        <f>IF(N279="zákl. přenesená",J279,0)</f>
        <v>0</v>
      </c>
      <c r="BH279" s="253">
        <f>IF(N279="sníž. přenesená",J279,0)</f>
        <v>0</v>
      </c>
      <c r="BI279" s="253">
        <f>IF(N279="nulová",J279,0)</f>
        <v>0</v>
      </c>
      <c r="BJ279" s="97" t="s">
        <v>77</v>
      </c>
      <c r="BK279" s="253">
        <f>ROUND(I279*H279,2)</f>
        <v>0</v>
      </c>
      <c r="BL279" s="97" t="s">
        <v>167</v>
      </c>
      <c r="BM279" s="97" t="s">
        <v>1377</v>
      </c>
    </row>
    <row r="280" spans="2:65" s="118" customFormat="1" ht="25.5" customHeight="1">
      <c r="B280" s="113"/>
      <c r="C280" s="243" t="s">
        <v>350</v>
      </c>
      <c r="D280" s="243" t="s">
        <v>162</v>
      </c>
      <c r="E280" s="244" t="s">
        <v>675</v>
      </c>
      <c r="F280" s="245" t="s">
        <v>676</v>
      </c>
      <c r="G280" s="246" t="s">
        <v>353</v>
      </c>
      <c r="H280" s="247">
        <v>1</v>
      </c>
      <c r="I280" s="8"/>
      <c r="J280" s="248">
        <f>ROUND(I280*H280,2)</f>
        <v>0</v>
      </c>
      <c r="K280" s="245" t="s">
        <v>188</v>
      </c>
      <c r="L280" s="113"/>
      <c r="M280" s="249" t="s">
        <v>5</v>
      </c>
      <c r="N280" s="250" t="s">
        <v>44</v>
      </c>
      <c r="O280" s="114"/>
      <c r="P280" s="251">
        <f>O280*H280</f>
        <v>0</v>
      </c>
      <c r="Q280" s="251">
        <v>6.6E-3</v>
      </c>
      <c r="R280" s="251">
        <f>Q280*H280</f>
        <v>6.6E-3</v>
      </c>
      <c r="S280" s="251">
        <v>0</v>
      </c>
      <c r="T280" s="252">
        <f>S280*H280</f>
        <v>0</v>
      </c>
      <c r="AR280" s="97" t="s">
        <v>167</v>
      </c>
      <c r="AT280" s="97" t="s">
        <v>162</v>
      </c>
      <c r="AU280" s="97" t="s">
        <v>81</v>
      </c>
      <c r="AY280" s="97" t="s">
        <v>160</v>
      </c>
      <c r="BE280" s="253">
        <f>IF(N280="základní",J280,0)</f>
        <v>0</v>
      </c>
      <c r="BF280" s="253">
        <f>IF(N280="snížená",J280,0)</f>
        <v>0</v>
      </c>
      <c r="BG280" s="253">
        <f>IF(N280="zákl. přenesená",J280,0)</f>
        <v>0</v>
      </c>
      <c r="BH280" s="253">
        <f>IF(N280="sníž. přenesená",J280,0)</f>
        <v>0</v>
      </c>
      <c r="BI280" s="253">
        <f>IF(N280="nulová",J280,0)</f>
        <v>0</v>
      </c>
      <c r="BJ280" s="97" t="s">
        <v>77</v>
      </c>
      <c r="BK280" s="253">
        <f>ROUND(I280*H280,2)</f>
        <v>0</v>
      </c>
      <c r="BL280" s="97" t="s">
        <v>167</v>
      </c>
      <c r="BM280" s="97" t="s">
        <v>1378</v>
      </c>
    </row>
    <row r="281" spans="2:65" s="258" customFormat="1">
      <c r="B281" s="257"/>
      <c r="D281" s="254" t="s">
        <v>171</v>
      </c>
      <c r="E281" s="259" t="s">
        <v>5</v>
      </c>
      <c r="F281" s="260" t="s">
        <v>355</v>
      </c>
      <c r="H281" s="259" t="s">
        <v>5</v>
      </c>
      <c r="I281" s="9"/>
      <c r="L281" s="257"/>
      <c r="M281" s="261"/>
      <c r="N281" s="262"/>
      <c r="O281" s="262"/>
      <c r="P281" s="262"/>
      <c r="Q281" s="262"/>
      <c r="R281" s="262"/>
      <c r="S281" s="262"/>
      <c r="T281" s="263"/>
      <c r="AT281" s="259" t="s">
        <v>171</v>
      </c>
      <c r="AU281" s="259" t="s">
        <v>81</v>
      </c>
      <c r="AV281" s="258" t="s">
        <v>77</v>
      </c>
      <c r="AW281" s="258" t="s">
        <v>36</v>
      </c>
      <c r="AX281" s="258" t="s">
        <v>73</v>
      </c>
      <c r="AY281" s="259" t="s">
        <v>160</v>
      </c>
    </row>
    <row r="282" spans="2:65" s="265" customFormat="1">
      <c r="B282" s="264"/>
      <c r="D282" s="254" t="s">
        <v>171</v>
      </c>
      <c r="E282" s="266" t="s">
        <v>5</v>
      </c>
      <c r="F282" s="267" t="s">
        <v>77</v>
      </c>
      <c r="H282" s="268">
        <v>1</v>
      </c>
      <c r="I282" s="10"/>
      <c r="L282" s="264"/>
      <c r="M282" s="269"/>
      <c r="N282" s="270"/>
      <c r="O282" s="270"/>
      <c r="P282" s="270"/>
      <c r="Q282" s="270"/>
      <c r="R282" s="270"/>
      <c r="S282" s="270"/>
      <c r="T282" s="271"/>
      <c r="AT282" s="266" t="s">
        <v>171</v>
      </c>
      <c r="AU282" s="266" t="s">
        <v>81</v>
      </c>
      <c r="AV282" s="265" t="s">
        <v>81</v>
      </c>
      <c r="AW282" s="265" t="s">
        <v>36</v>
      </c>
      <c r="AX282" s="265" t="s">
        <v>77</v>
      </c>
      <c r="AY282" s="266" t="s">
        <v>160</v>
      </c>
    </row>
    <row r="283" spans="2:65" s="118" customFormat="1" ht="16.5" customHeight="1">
      <c r="B283" s="113"/>
      <c r="C283" s="280" t="s">
        <v>357</v>
      </c>
      <c r="D283" s="280" t="s">
        <v>277</v>
      </c>
      <c r="E283" s="281" t="s">
        <v>678</v>
      </c>
      <c r="F283" s="282" t="s">
        <v>679</v>
      </c>
      <c r="G283" s="283" t="s">
        <v>353</v>
      </c>
      <c r="H283" s="284">
        <v>1</v>
      </c>
      <c r="I283" s="12"/>
      <c r="J283" s="285">
        <f>ROUND(I283*H283,2)</f>
        <v>0</v>
      </c>
      <c r="K283" s="282" t="s">
        <v>5</v>
      </c>
      <c r="L283" s="286"/>
      <c r="M283" s="287" t="s">
        <v>5</v>
      </c>
      <c r="N283" s="288" t="s">
        <v>44</v>
      </c>
      <c r="O283" s="114"/>
      <c r="P283" s="251">
        <f>O283*H283</f>
        <v>0</v>
      </c>
      <c r="Q283" s="251">
        <v>5.2999999999999999E-2</v>
      </c>
      <c r="R283" s="251">
        <f>Q283*H283</f>
        <v>5.2999999999999999E-2</v>
      </c>
      <c r="S283" s="251">
        <v>0</v>
      </c>
      <c r="T283" s="252">
        <f>S283*H283</f>
        <v>0</v>
      </c>
      <c r="AR283" s="97" t="s">
        <v>213</v>
      </c>
      <c r="AT283" s="97" t="s">
        <v>277</v>
      </c>
      <c r="AU283" s="97" t="s">
        <v>81</v>
      </c>
      <c r="AY283" s="97" t="s">
        <v>160</v>
      </c>
      <c r="BE283" s="253">
        <f>IF(N283="základní",J283,0)</f>
        <v>0</v>
      </c>
      <c r="BF283" s="253">
        <f>IF(N283="snížená",J283,0)</f>
        <v>0</v>
      </c>
      <c r="BG283" s="253">
        <f>IF(N283="zákl. přenesená",J283,0)</f>
        <v>0</v>
      </c>
      <c r="BH283" s="253">
        <f>IF(N283="sníž. přenesená",J283,0)</f>
        <v>0</v>
      </c>
      <c r="BI283" s="253">
        <f>IF(N283="nulová",J283,0)</f>
        <v>0</v>
      </c>
      <c r="BJ283" s="97" t="s">
        <v>77</v>
      </c>
      <c r="BK283" s="253">
        <f>ROUND(I283*H283,2)</f>
        <v>0</v>
      </c>
      <c r="BL283" s="97" t="s">
        <v>167</v>
      </c>
      <c r="BM283" s="97" t="s">
        <v>1379</v>
      </c>
    </row>
    <row r="284" spans="2:65" s="118" customFormat="1" ht="25.5" customHeight="1">
      <c r="B284" s="113"/>
      <c r="C284" s="243" t="s">
        <v>361</v>
      </c>
      <c r="D284" s="243" t="s">
        <v>162</v>
      </c>
      <c r="E284" s="244" t="s">
        <v>366</v>
      </c>
      <c r="F284" s="245" t="s">
        <v>367</v>
      </c>
      <c r="G284" s="246" t="s">
        <v>210</v>
      </c>
      <c r="H284" s="247">
        <v>44.618000000000002</v>
      </c>
      <c r="I284" s="8"/>
      <c r="J284" s="248">
        <f>ROUND(I284*H284,2)</f>
        <v>0</v>
      </c>
      <c r="K284" s="245" t="s">
        <v>188</v>
      </c>
      <c r="L284" s="113"/>
      <c r="M284" s="249" t="s">
        <v>5</v>
      </c>
      <c r="N284" s="250" t="s">
        <v>44</v>
      </c>
      <c r="O284" s="114"/>
      <c r="P284" s="251">
        <f>O284*H284</f>
        <v>0</v>
      </c>
      <c r="Q284" s="251">
        <v>0</v>
      </c>
      <c r="R284" s="251">
        <f>Q284*H284</f>
        <v>0</v>
      </c>
      <c r="S284" s="251">
        <v>0</v>
      </c>
      <c r="T284" s="252">
        <f>S284*H284</f>
        <v>0</v>
      </c>
      <c r="AR284" s="97" t="s">
        <v>167</v>
      </c>
      <c r="AT284" s="97" t="s">
        <v>162</v>
      </c>
      <c r="AU284" s="97" t="s">
        <v>81</v>
      </c>
      <c r="AY284" s="97" t="s">
        <v>160</v>
      </c>
      <c r="BE284" s="253">
        <f>IF(N284="základní",J284,0)</f>
        <v>0</v>
      </c>
      <c r="BF284" s="253">
        <f>IF(N284="snížená",J284,0)</f>
        <v>0</v>
      </c>
      <c r="BG284" s="253">
        <f>IF(N284="zákl. přenesená",J284,0)</f>
        <v>0</v>
      </c>
      <c r="BH284" s="253">
        <f>IF(N284="sníž. přenesená",J284,0)</f>
        <v>0</v>
      </c>
      <c r="BI284" s="253">
        <f>IF(N284="nulová",J284,0)</f>
        <v>0</v>
      </c>
      <c r="BJ284" s="97" t="s">
        <v>77</v>
      </c>
      <c r="BK284" s="253">
        <f>ROUND(I284*H284,2)</f>
        <v>0</v>
      </c>
      <c r="BL284" s="97" t="s">
        <v>167</v>
      </c>
      <c r="BM284" s="97" t="s">
        <v>1380</v>
      </c>
    </row>
    <row r="285" spans="2:65" s="258" customFormat="1">
      <c r="B285" s="257"/>
      <c r="D285" s="254" t="s">
        <v>171</v>
      </c>
      <c r="E285" s="259" t="s">
        <v>5</v>
      </c>
      <c r="F285" s="260" t="s">
        <v>172</v>
      </c>
      <c r="H285" s="259" t="s">
        <v>5</v>
      </c>
      <c r="I285" s="9"/>
      <c r="L285" s="257"/>
      <c r="M285" s="261"/>
      <c r="N285" s="262"/>
      <c r="O285" s="262"/>
      <c r="P285" s="262"/>
      <c r="Q285" s="262"/>
      <c r="R285" s="262"/>
      <c r="S285" s="262"/>
      <c r="T285" s="263"/>
      <c r="AT285" s="259" t="s">
        <v>171</v>
      </c>
      <c r="AU285" s="259" t="s">
        <v>81</v>
      </c>
      <c r="AV285" s="258" t="s">
        <v>77</v>
      </c>
      <c r="AW285" s="258" t="s">
        <v>36</v>
      </c>
      <c r="AX285" s="258" t="s">
        <v>73</v>
      </c>
      <c r="AY285" s="259" t="s">
        <v>160</v>
      </c>
    </row>
    <row r="286" spans="2:65" s="258" customFormat="1">
      <c r="B286" s="257"/>
      <c r="D286" s="254" t="s">
        <v>171</v>
      </c>
      <c r="E286" s="259" t="s">
        <v>5</v>
      </c>
      <c r="F286" s="260" t="s">
        <v>1381</v>
      </c>
      <c r="H286" s="259" t="s">
        <v>5</v>
      </c>
      <c r="I286" s="9"/>
      <c r="L286" s="257"/>
      <c r="M286" s="261"/>
      <c r="N286" s="262"/>
      <c r="O286" s="262"/>
      <c r="P286" s="262"/>
      <c r="Q286" s="262"/>
      <c r="R286" s="262"/>
      <c r="S286" s="262"/>
      <c r="T286" s="263"/>
      <c r="AT286" s="259" t="s">
        <v>171</v>
      </c>
      <c r="AU286" s="259" t="s">
        <v>81</v>
      </c>
      <c r="AV286" s="258" t="s">
        <v>77</v>
      </c>
      <c r="AW286" s="258" t="s">
        <v>36</v>
      </c>
      <c r="AX286" s="258" t="s">
        <v>73</v>
      </c>
      <c r="AY286" s="259" t="s">
        <v>160</v>
      </c>
    </row>
    <row r="287" spans="2:65" s="265" customFormat="1">
      <c r="B287" s="264"/>
      <c r="D287" s="254" t="s">
        <v>171</v>
      </c>
      <c r="E287" s="266" t="s">
        <v>5</v>
      </c>
      <c r="F287" s="267" t="s">
        <v>1382</v>
      </c>
      <c r="H287" s="268">
        <v>41.48</v>
      </c>
      <c r="I287" s="10"/>
      <c r="L287" s="264"/>
      <c r="M287" s="269"/>
      <c r="N287" s="270"/>
      <c r="O287" s="270"/>
      <c r="P287" s="270"/>
      <c r="Q287" s="270"/>
      <c r="R287" s="270"/>
      <c r="S287" s="270"/>
      <c r="T287" s="271"/>
      <c r="AT287" s="266" t="s">
        <v>171</v>
      </c>
      <c r="AU287" s="266" t="s">
        <v>81</v>
      </c>
      <c r="AV287" s="265" t="s">
        <v>81</v>
      </c>
      <c r="AW287" s="265" t="s">
        <v>36</v>
      </c>
      <c r="AX287" s="265" t="s">
        <v>73</v>
      </c>
      <c r="AY287" s="266" t="s">
        <v>160</v>
      </c>
    </row>
    <row r="288" spans="2:65" s="265" customFormat="1">
      <c r="B288" s="264"/>
      <c r="D288" s="254" t="s">
        <v>171</v>
      </c>
      <c r="E288" s="266" t="s">
        <v>5</v>
      </c>
      <c r="F288" s="267" t="s">
        <v>1383</v>
      </c>
      <c r="H288" s="268">
        <v>0.78100000000000003</v>
      </c>
      <c r="I288" s="10"/>
      <c r="L288" s="264"/>
      <c r="M288" s="269"/>
      <c r="N288" s="270"/>
      <c r="O288" s="270"/>
      <c r="P288" s="270"/>
      <c r="Q288" s="270"/>
      <c r="R288" s="270"/>
      <c r="S288" s="270"/>
      <c r="T288" s="271"/>
      <c r="AT288" s="266" t="s">
        <v>171</v>
      </c>
      <c r="AU288" s="266" t="s">
        <v>81</v>
      </c>
      <c r="AV288" s="265" t="s">
        <v>81</v>
      </c>
      <c r="AW288" s="265" t="s">
        <v>36</v>
      </c>
      <c r="AX288" s="265" t="s">
        <v>73</v>
      </c>
      <c r="AY288" s="266" t="s">
        <v>160</v>
      </c>
    </row>
    <row r="289" spans="2:65" s="265" customFormat="1">
      <c r="B289" s="264"/>
      <c r="D289" s="254" t="s">
        <v>171</v>
      </c>
      <c r="E289" s="266" t="s">
        <v>5</v>
      </c>
      <c r="F289" s="267" t="s">
        <v>1384</v>
      </c>
      <c r="H289" s="268">
        <v>0.4</v>
      </c>
      <c r="I289" s="10"/>
      <c r="L289" s="264"/>
      <c r="M289" s="269"/>
      <c r="N289" s="270"/>
      <c r="O289" s="270"/>
      <c r="P289" s="270"/>
      <c r="Q289" s="270"/>
      <c r="R289" s="270"/>
      <c r="S289" s="270"/>
      <c r="T289" s="271"/>
      <c r="AT289" s="266" t="s">
        <v>171</v>
      </c>
      <c r="AU289" s="266" t="s">
        <v>81</v>
      </c>
      <c r="AV289" s="265" t="s">
        <v>81</v>
      </c>
      <c r="AW289" s="265" t="s">
        <v>36</v>
      </c>
      <c r="AX289" s="265" t="s">
        <v>73</v>
      </c>
      <c r="AY289" s="266" t="s">
        <v>160</v>
      </c>
    </row>
    <row r="290" spans="2:65" s="258" customFormat="1">
      <c r="B290" s="257"/>
      <c r="D290" s="254" t="s">
        <v>171</v>
      </c>
      <c r="E290" s="259" t="s">
        <v>5</v>
      </c>
      <c r="F290" s="260" t="s">
        <v>371</v>
      </c>
      <c r="H290" s="259" t="s">
        <v>5</v>
      </c>
      <c r="I290" s="9"/>
      <c r="L290" s="257"/>
      <c r="M290" s="261"/>
      <c r="N290" s="262"/>
      <c r="O290" s="262"/>
      <c r="P290" s="262"/>
      <c r="Q290" s="262"/>
      <c r="R290" s="262"/>
      <c r="S290" s="262"/>
      <c r="T290" s="263"/>
      <c r="AT290" s="259" t="s">
        <v>171</v>
      </c>
      <c r="AU290" s="259" t="s">
        <v>81</v>
      </c>
      <c r="AV290" s="258" t="s">
        <v>77</v>
      </c>
      <c r="AW290" s="258" t="s">
        <v>36</v>
      </c>
      <c r="AX290" s="258" t="s">
        <v>73</v>
      </c>
      <c r="AY290" s="259" t="s">
        <v>160</v>
      </c>
    </row>
    <row r="291" spans="2:65" s="258" customFormat="1">
      <c r="B291" s="257"/>
      <c r="D291" s="254" t="s">
        <v>171</v>
      </c>
      <c r="E291" s="259" t="s">
        <v>5</v>
      </c>
      <c r="F291" s="260" t="s">
        <v>372</v>
      </c>
      <c r="H291" s="259" t="s">
        <v>5</v>
      </c>
      <c r="I291" s="9"/>
      <c r="L291" s="257"/>
      <c r="M291" s="261"/>
      <c r="N291" s="262"/>
      <c r="O291" s="262"/>
      <c r="P291" s="262"/>
      <c r="Q291" s="262"/>
      <c r="R291" s="262"/>
      <c r="S291" s="262"/>
      <c r="T291" s="263"/>
      <c r="AT291" s="259" t="s">
        <v>171</v>
      </c>
      <c r="AU291" s="259" t="s">
        <v>81</v>
      </c>
      <c r="AV291" s="258" t="s">
        <v>77</v>
      </c>
      <c r="AW291" s="258" t="s">
        <v>36</v>
      </c>
      <c r="AX291" s="258" t="s">
        <v>73</v>
      </c>
      <c r="AY291" s="259" t="s">
        <v>160</v>
      </c>
    </row>
    <row r="292" spans="2:65" s="265" customFormat="1">
      <c r="B292" s="264"/>
      <c r="D292" s="254" t="s">
        <v>171</v>
      </c>
      <c r="E292" s="266" t="s">
        <v>5</v>
      </c>
      <c r="F292" s="267" t="s">
        <v>1385</v>
      </c>
      <c r="H292" s="268">
        <v>1.407</v>
      </c>
      <c r="I292" s="10"/>
      <c r="L292" s="264"/>
      <c r="M292" s="269"/>
      <c r="N292" s="270"/>
      <c r="O292" s="270"/>
      <c r="P292" s="270"/>
      <c r="Q292" s="270"/>
      <c r="R292" s="270"/>
      <c r="S292" s="270"/>
      <c r="T292" s="271"/>
      <c r="AT292" s="266" t="s">
        <v>171</v>
      </c>
      <c r="AU292" s="266" t="s">
        <v>81</v>
      </c>
      <c r="AV292" s="265" t="s">
        <v>81</v>
      </c>
      <c r="AW292" s="265" t="s">
        <v>36</v>
      </c>
      <c r="AX292" s="265" t="s">
        <v>73</v>
      </c>
      <c r="AY292" s="266" t="s">
        <v>160</v>
      </c>
    </row>
    <row r="293" spans="2:65" s="265" customFormat="1">
      <c r="B293" s="264"/>
      <c r="D293" s="254" t="s">
        <v>171</v>
      </c>
      <c r="E293" s="266" t="s">
        <v>5</v>
      </c>
      <c r="F293" s="267" t="s">
        <v>1386</v>
      </c>
      <c r="H293" s="268">
        <v>0.55000000000000004</v>
      </c>
      <c r="I293" s="10"/>
      <c r="L293" s="264"/>
      <c r="M293" s="269"/>
      <c r="N293" s="270"/>
      <c r="O293" s="270"/>
      <c r="P293" s="270"/>
      <c r="Q293" s="270"/>
      <c r="R293" s="270"/>
      <c r="S293" s="270"/>
      <c r="T293" s="271"/>
      <c r="AT293" s="266" t="s">
        <v>171</v>
      </c>
      <c r="AU293" s="266" t="s">
        <v>81</v>
      </c>
      <c r="AV293" s="265" t="s">
        <v>81</v>
      </c>
      <c r="AW293" s="265" t="s">
        <v>36</v>
      </c>
      <c r="AX293" s="265" t="s">
        <v>73</v>
      </c>
      <c r="AY293" s="266" t="s">
        <v>160</v>
      </c>
    </row>
    <row r="294" spans="2:65" s="273" customFormat="1">
      <c r="B294" s="272"/>
      <c r="D294" s="254" t="s">
        <v>171</v>
      </c>
      <c r="E294" s="274" t="s">
        <v>5</v>
      </c>
      <c r="F294" s="275" t="s">
        <v>176</v>
      </c>
      <c r="H294" s="276">
        <v>44.618000000000002</v>
      </c>
      <c r="I294" s="11"/>
      <c r="L294" s="272"/>
      <c r="M294" s="277"/>
      <c r="N294" s="278"/>
      <c r="O294" s="278"/>
      <c r="P294" s="278"/>
      <c r="Q294" s="278"/>
      <c r="R294" s="278"/>
      <c r="S294" s="278"/>
      <c r="T294" s="279"/>
      <c r="AT294" s="274" t="s">
        <v>171</v>
      </c>
      <c r="AU294" s="274" t="s">
        <v>81</v>
      </c>
      <c r="AV294" s="273" t="s">
        <v>167</v>
      </c>
      <c r="AW294" s="273" t="s">
        <v>36</v>
      </c>
      <c r="AX294" s="273" t="s">
        <v>77</v>
      </c>
      <c r="AY294" s="274" t="s">
        <v>160</v>
      </c>
    </row>
    <row r="295" spans="2:65" s="118" customFormat="1" ht="25.5" customHeight="1">
      <c r="B295" s="113"/>
      <c r="C295" s="243" t="s">
        <v>365</v>
      </c>
      <c r="D295" s="243" t="s">
        <v>162</v>
      </c>
      <c r="E295" s="244" t="s">
        <v>375</v>
      </c>
      <c r="F295" s="245" t="s">
        <v>376</v>
      </c>
      <c r="G295" s="246" t="s">
        <v>210</v>
      </c>
      <c r="H295" s="247">
        <v>37.207000000000001</v>
      </c>
      <c r="I295" s="8"/>
      <c r="J295" s="248">
        <f>ROUND(I295*H295,2)</f>
        <v>0</v>
      </c>
      <c r="K295" s="245" t="s">
        <v>188</v>
      </c>
      <c r="L295" s="113"/>
      <c r="M295" s="249" t="s">
        <v>5</v>
      </c>
      <c r="N295" s="250" t="s">
        <v>44</v>
      </c>
      <c r="O295" s="114"/>
      <c r="P295" s="251">
        <f>O295*H295</f>
        <v>0</v>
      </c>
      <c r="Q295" s="251">
        <v>0</v>
      </c>
      <c r="R295" s="251">
        <f>Q295*H295</f>
        <v>0</v>
      </c>
      <c r="S295" s="251">
        <v>0</v>
      </c>
      <c r="T295" s="252">
        <f>S295*H295</f>
        <v>0</v>
      </c>
      <c r="AR295" s="97" t="s">
        <v>167</v>
      </c>
      <c r="AT295" s="97" t="s">
        <v>162</v>
      </c>
      <c r="AU295" s="97" t="s">
        <v>81</v>
      </c>
      <c r="AY295" s="97" t="s">
        <v>160</v>
      </c>
      <c r="BE295" s="253">
        <f>IF(N295="základní",J295,0)</f>
        <v>0</v>
      </c>
      <c r="BF295" s="253">
        <f>IF(N295="snížená",J295,0)</f>
        <v>0</v>
      </c>
      <c r="BG295" s="253">
        <f>IF(N295="zákl. přenesená",J295,0)</f>
        <v>0</v>
      </c>
      <c r="BH295" s="253">
        <f>IF(N295="sníž. přenesená",J295,0)</f>
        <v>0</v>
      </c>
      <c r="BI295" s="253">
        <f>IF(N295="nulová",J295,0)</f>
        <v>0</v>
      </c>
      <c r="BJ295" s="97" t="s">
        <v>77</v>
      </c>
      <c r="BK295" s="253">
        <f>ROUND(I295*H295,2)</f>
        <v>0</v>
      </c>
      <c r="BL295" s="97" t="s">
        <v>167</v>
      </c>
      <c r="BM295" s="97" t="s">
        <v>1387</v>
      </c>
    </row>
    <row r="296" spans="2:65" s="258" customFormat="1">
      <c r="B296" s="257"/>
      <c r="D296" s="254" t="s">
        <v>171</v>
      </c>
      <c r="E296" s="259" t="s">
        <v>5</v>
      </c>
      <c r="F296" s="260" t="s">
        <v>1388</v>
      </c>
      <c r="H296" s="259" t="s">
        <v>5</v>
      </c>
      <c r="I296" s="9"/>
      <c r="L296" s="257"/>
      <c r="M296" s="261"/>
      <c r="N296" s="262"/>
      <c r="O296" s="262"/>
      <c r="P296" s="262"/>
      <c r="Q296" s="262"/>
      <c r="R296" s="262"/>
      <c r="S296" s="262"/>
      <c r="T296" s="263"/>
      <c r="AT296" s="259" t="s">
        <v>171</v>
      </c>
      <c r="AU296" s="259" t="s">
        <v>81</v>
      </c>
      <c r="AV296" s="258" t="s">
        <v>77</v>
      </c>
      <c r="AW296" s="258" t="s">
        <v>36</v>
      </c>
      <c r="AX296" s="258" t="s">
        <v>73</v>
      </c>
      <c r="AY296" s="259" t="s">
        <v>160</v>
      </c>
    </row>
    <row r="297" spans="2:65" s="265" customFormat="1">
      <c r="B297" s="264"/>
      <c r="D297" s="254" t="s">
        <v>171</v>
      </c>
      <c r="E297" s="266" t="s">
        <v>5</v>
      </c>
      <c r="F297" s="267" t="s">
        <v>1389</v>
      </c>
      <c r="H297" s="268">
        <v>28.571000000000002</v>
      </c>
      <c r="I297" s="10"/>
      <c r="L297" s="264"/>
      <c r="M297" s="269"/>
      <c r="N297" s="270"/>
      <c r="O297" s="270"/>
      <c r="P297" s="270"/>
      <c r="Q297" s="270"/>
      <c r="R297" s="270"/>
      <c r="S297" s="270"/>
      <c r="T297" s="271"/>
      <c r="AT297" s="266" t="s">
        <v>171</v>
      </c>
      <c r="AU297" s="266" t="s">
        <v>81</v>
      </c>
      <c r="AV297" s="265" t="s">
        <v>81</v>
      </c>
      <c r="AW297" s="265" t="s">
        <v>36</v>
      </c>
      <c r="AX297" s="265" t="s">
        <v>73</v>
      </c>
      <c r="AY297" s="266" t="s">
        <v>160</v>
      </c>
    </row>
    <row r="298" spans="2:65" s="265" customFormat="1">
      <c r="B298" s="264"/>
      <c r="D298" s="254" t="s">
        <v>171</v>
      </c>
      <c r="E298" s="266" t="s">
        <v>5</v>
      </c>
      <c r="F298" s="267" t="s">
        <v>1390</v>
      </c>
      <c r="H298" s="268">
        <v>7.6180000000000003</v>
      </c>
      <c r="I298" s="10"/>
      <c r="L298" s="264"/>
      <c r="M298" s="269"/>
      <c r="N298" s="270"/>
      <c r="O298" s="270"/>
      <c r="P298" s="270"/>
      <c r="Q298" s="270"/>
      <c r="R298" s="270"/>
      <c r="S298" s="270"/>
      <c r="T298" s="271"/>
      <c r="AT298" s="266" t="s">
        <v>171</v>
      </c>
      <c r="AU298" s="266" t="s">
        <v>81</v>
      </c>
      <c r="AV298" s="265" t="s">
        <v>81</v>
      </c>
      <c r="AW298" s="265" t="s">
        <v>36</v>
      </c>
      <c r="AX298" s="265" t="s">
        <v>73</v>
      </c>
      <c r="AY298" s="266" t="s">
        <v>160</v>
      </c>
    </row>
    <row r="299" spans="2:65" s="294" customFormat="1">
      <c r="B299" s="293"/>
      <c r="D299" s="254" t="s">
        <v>171</v>
      </c>
      <c r="E299" s="295" t="s">
        <v>5</v>
      </c>
      <c r="F299" s="296" t="s">
        <v>619</v>
      </c>
      <c r="H299" s="297">
        <v>36.189</v>
      </c>
      <c r="I299" s="13"/>
      <c r="L299" s="293"/>
      <c r="M299" s="298"/>
      <c r="N299" s="299"/>
      <c r="O299" s="299"/>
      <c r="P299" s="299"/>
      <c r="Q299" s="299"/>
      <c r="R299" s="299"/>
      <c r="S299" s="299"/>
      <c r="T299" s="300"/>
      <c r="AT299" s="295" t="s">
        <v>171</v>
      </c>
      <c r="AU299" s="295" t="s">
        <v>81</v>
      </c>
      <c r="AV299" s="294" t="s">
        <v>184</v>
      </c>
      <c r="AW299" s="294" t="s">
        <v>36</v>
      </c>
      <c r="AX299" s="294" t="s">
        <v>73</v>
      </c>
      <c r="AY299" s="295" t="s">
        <v>160</v>
      </c>
    </row>
    <row r="300" spans="2:65" s="265" customFormat="1">
      <c r="B300" s="264"/>
      <c r="D300" s="254" t="s">
        <v>171</v>
      </c>
      <c r="E300" s="266" t="s">
        <v>5</v>
      </c>
      <c r="F300" s="267" t="s">
        <v>1391</v>
      </c>
      <c r="H300" s="268">
        <v>0.66900000000000004</v>
      </c>
      <c r="I300" s="10"/>
      <c r="L300" s="264"/>
      <c r="M300" s="269"/>
      <c r="N300" s="270"/>
      <c r="O300" s="270"/>
      <c r="P300" s="270"/>
      <c r="Q300" s="270"/>
      <c r="R300" s="270"/>
      <c r="S300" s="270"/>
      <c r="T300" s="271"/>
      <c r="AT300" s="266" t="s">
        <v>171</v>
      </c>
      <c r="AU300" s="266" t="s">
        <v>81</v>
      </c>
      <c r="AV300" s="265" t="s">
        <v>81</v>
      </c>
      <c r="AW300" s="265" t="s">
        <v>36</v>
      </c>
      <c r="AX300" s="265" t="s">
        <v>73</v>
      </c>
      <c r="AY300" s="266" t="s">
        <v>160</v>
      </c>
    </row>
    <row r="301" spans="2:65" s="265" customFormat="1">
      <c r="B301" s="264"/>
      <c r="D301" s="254" t="s">
        <v>171</v>
      </c>
      <c r="E301" s="266" t="s">
        <v>5</v>
      </c>
      <c r="F301" s="267" t="s">
        <v>1392</v>
      </c>
      <c r="H301" s="268">
        <v>0.34899999999999998</v>
      </c>
      <c r="I301" s="10"/>
      <c r="L301" s="264"/>
      <c r="M301" s="269"/>
      <c r="N301" s="270"/>
      <c r="O301" s="270"/>
      <c r="P301" s="270"/>
      <c r="Q301" s="270"/>
      <c r="R301" s="270"/>
      <c r="S301" s="270"/>
      <c r="T301" s="271"/>
      <c r="AT301" s="266" t="s">
        <v>171</v>
      </c>
      <c r="AU301" s="266" t="s">
        <v>81</v>
      </c>
      <c r="AV301" s="265" t="s">
        <v>81</v>
      </c>
      <c r="AW301" s="265" t="s">
        <v>36</v>
      </c>
      <c r="AX301" s="265" t="s">
        <v>73</v>
      </c>
      <c r="AY301" s="266" t="s">
        <v>160</v>
      </c>
    </row>
    <row r="302" spans="2:65" s="273" customFormat="1">
      <c r="B302" s="272"/>
      <c r="D302" s="254" t="s">
        <v>171</v>
      </c>
      <c r="E302" s="274" t="s">
        <v>5</v>
      </c>
      <c r="F302" s="275" t="s">
        <v>176</v>
      </c>
      <c r="H302" s="276">
        <v>37.207000000000001</v>
      </c>
      <c r="I302" s="11"/>
      <c r="L302" s="272"/>
      <c r="M302" s="277"/>
      <c r="N302" s="278"/>
      <c r="O302" s="278"/>
      <c r="P302" s="278"/>
      <c r="Q302" s="278"/>
      <c r="R302" s="278"/>
      <c r="S302" s="278"/>
      <c r="T302" s="279"/>
      <c r="AT302" s="274" t="s">
        <v>171</v>
      </c>
      <c r="AU302" s="274" t="s">
        <v>81</v>
      </c>
      <c r="AV302" s="273" t="s">
        <v>167</v>
      </c>
      <c r="AW302" s="273" t="s">
        <v>36</v>
      </c>
      <c r="AX302" s="273" t="s">
        <v>77</v>
      </c>
      <c r="AY302" s="274" t="s">
        <v>160</v>
      </c>
    </row>
    <row r="303" spans="2:65" s="231" customFormat="1" ht="29.85" customHeight="1">
      <c r="B303" s="230"/>
      <c r="D303" s="232" t="s">
        <v>72</v>
      </c>
      <c r="E303" s="241" t="s">
        <v>104</v>
      </c>
      <c r="F303" s="241" t="s">
        <v>379</v>
      </c>
      <c r="I303" s="7"/>
      <c r="J303" s="242">
        <f>BK303</f>
        <v>0</v>
      </c>
      <c r="L303" s="230"/>
      <c r="M303" s="235"/>
      <c r="N303" s="236"/>
      <c r="O303" s="236"/>
      <c r="P303" s="237">
        <f>SUM(P304:P352)</f>
        <v>0</v>
      </c>
      <c r="Q303" s="236"/>
      <c r="R303" s="237">
        <f>SUM(R304:R352)</f>
        <v>0</v>
      </c>
      <c r="S303" s="236"/>
      <c r="T303" s="238">
        <f>SUM(T304:T352)</f>
        <v>0</v>
      </c>
      <c r="AR303" s="232" t="s">
        <v>77</v>
      </c>
      <c r="AT303" s="239" t="s">
        <v>72</v>
      </c>
      <c r="AU303" s="239" t="s">
        <v>77</v>
      </c>
      <c r="AY303" s="232" t="s">
        <v>160</v>
      </c>
      <c r="BK303" s="240">
        <f>SUM(BK304:BK352)</f>
        <v>0</v>
      </c>
    </row>
    <row r="304" spans="2:65" s="118" customFormat="1" ht="25.5" customHeight="1">
      <c r="B304" s="113"/>
      <c r="C304" s="243" t="s">
        <v>374</v>
      </c>
      <c r="D304" s="243" t="s">
        <v>162</v>
      </c>
      <c r="E304" s="244" t="s">
        <v>381</v>
      </c>
      <c r="F304" s="245" t="s">
        <v>382</v>
      </c>
      <c r="G304" s="246" t="s">
        <v>165</v>
      </c>
      <c r="H304" s="247">
        <v>118.48099999999999</v>
      </c>
      <c r="I304" s="8"/>
      <c r="J304" s="248">
        <f>ROUND(I304*H304,2)</f>
        <v>0</v>
      </c>
      <c r="K304" s="245" t="s">
        <v>188</v>
      </c>
      <c r="L304" s="113"/>
      <c r="M304" s="249" t="s">
        <v>5</v>
      </c>
      <c r="N304" s="250" t="s">
        <v>44</v>
      </c>
      <c r="O304" s="114"/>
      <c r="P304" s="251">
        <f>O304*H304</f>
        <v>0</v>
      </c>
      <c r="Q304" s="251">
        <v>0</v>
      </c>
      <c r="R304" s="251">
        <f>Q304*H304</f>
        <v>0</v>
      </c>
      <c r="S304" s="251">
        <v>0</v>
      </c>
      <c r="T304" s="252">
        <f>S304*H304</f>
        <v>0</v>
      </c>
      <c r="AR304" s="97" t="s">
        <v>167</v>
      </c>
      <c r="AT304" s="97" t="s">
        <v>162</v>
      </c>
      <c r="AU304" s="97" t="s">
        <v>81</v>
      </c>
      <c r="AY304" s="97" t="s">
        <v>160</v>
      </c>
      <c r="BE304" s="253">
        <f>IF(N304="základní",J304,0)</f>
        <v>0</v>
      </c>
      <c r="BF304" s="253">
        <f>IF(N304="snížená",J304,0)</f>
        <v>0</v>
      </c>
      <c r="BG304" s="253">
        <f>IF(N304="zákl. přenesená",J304,0)</f>
        <v>0</v>
      </c>
      <c r="BH304" s="253">
        <f>IF(N304="sníž. přenesená",J304,0)</f>
        <v>0</v>
      </c>
      <c r="BI304" s="253">
        <f>IF(N304="nulová",J304,0)</f>
        <v>0</v>
      </c>
      <c r="BJ304" s="97" t="s">
        <v>77</v>
      </c>
      <c r="BK304" s="253">
        <f>ROUND(I304*H304,2)</f>
        <v>0</v>
      </c>
      <c r="BL304" s="97" t="s">
        <v>167</v>
      </c>
      <c r="BM304" s="97" t="s">
        <v>1393</v>
      </c>
    </row>
    <row r="305" spans="2:65" s="258" customFormat="1">
      <c r="B305" s="257"/>
      <c r="D305" s="254" t="s">
        <v>171</v>
      </c>
      <c r="E305" s="259" t="s">
        <v>5</v>
      </c>
      <c r="F305" s="260" t="s">
        <v>384</v>
      </c>
      <c r="H305" s="259" t="s">
        <v>5</v>
      </c>
      <c r="I305" s="9"/>
      <c r="L305" s="257"/>
      <c r="M305" s="261"/>
      <c r="N305" s="262"/>
      <c r="O305" s="262"/>
      <c r="P305" s="262"/>
      <c r="Q305" s="262"/>
      <c r="R305" s="262"/>
      <c r="S305" s="262"/>
      <c r="T305" s="263"/>
      <c r="AT305" s="259" t="s">
        <v>171</v>
      </c>
      <c r="AU305" s="259" t="s">
        <v>81</v>
      </c>
      <c r="AV305" s="258" t="s">
        <v>77</v>
      </c>
      <c r="AW305" s="258" t="s">
        <v>36</v>
      </c>
      <c r="AX305" s="258" t="s">
        <v>73</v>
      </c>
      <c r="AY305" s="259" t="s">
        <v>160</v>
      </c>
    </row>
    <row r="306" spans="2:65" s="265" customFormat="1">
      <c r="B306" s="264"/>
      <c r="D306" s="254" t="s">
        <v>171</v>
      </c>
      <c r="E306" s="266" t="s">
        <v>5</v>
      </c>
      <c r="F306" s="267" t="s">
        <v>1394</v>
      </c>
      <c r="H306" s="268">
        <v>83.495999999999995</v>
      </c>
      <c r="I306" s="10"/>
      <c r="L306" s="264"/>
      <c r="M306" s="269"/>
      <c r="N306" s="270"/>
      <c r="O306" s="270"/>
      <c r="P306" s="270"/>
      <c r="Q306" s="270"/>
      <c r="R306" s="270"/>
      <c r="S306" s="270"/>
      <c r="T306" s="271"/>
      <c r="AT306" s="266" t="s">
        <v>171</v>
      </c>
      <c r="AU306" s="266" t="s">
        <v>81</v>
      </c>
      <c r="AV306" s="265" t="s">
        <v>81</v>
      </c>
      <c r="AW306" s="265" t="s">
        <v>36</v>
      </c>
      <c r="AX306" s="265" t="s">
        <v>73</v>
      </c>
      <c r="AY306" s="266" t="s">
        <v>160</v>
      </c>
    </row>
    <row r="307" spans="2:65" s="265" customFormat="1">
      <c r="B307" s="264"/>
      <c r="D307" s="254" t="s">
        <v>171</v>
      </c>
      <c r="E307" s="266" t="s">
        <v>5</v>
      </c>
      <c r="F307" s="267" t="s">
        <v>1320</v>
      </c>
      <c r="H307" s="268">
        <v>23.175000000000001</v>
      </c>
      <c r="I307" s="10"/>
      <c r="L307" s="264"/>
      <c r="M307" s="269"/>
      <c r="N307" s="270"/>
      <c r="O307" s="270"/>
      <c r="P307" s="270"/>
      <c r="Q307" s="270"/>
      <c r="R307" s="270"/>
      <c r="S307" s="270"/>
      <c r="T307" s="271"/>
      <c r="AT307" s="266" t="s">
        <v>171</v>
      </c>
      <c r="AU307" s="266" t="s">
        <v>81</v>
      </c>
      <c r="AV307" s="265" t="s">
        <v>81</v>
      </c>
      <c r="AW307" s="265" t="s">
        <v>36</v>
      </c>
      <c r="AX307" s="265" t="s">
        <v>73</v>
      </c>
      <c r="AY307" s="266" t="s">
        <v>160</v>
      </c>
    </row>
    <row r="308" spans="2:65" s="265" customFormat="1">
      <c r="B308" s="264"/>
      <c r="D308" s="254" t="s">
        <v>171</v>
      </c>
      <c r="E308" s="266" t="s">
        <v>5</v>
      </c>
      <c r="F308" s="267" t="s">
        <v>1264</v>
      </c>
      <c r="H308" s="268">
        <v>7.81</v>
      </c>
      <c r="I308" s="10"/>
      <c r="L308" s="264"/>
      <c r="M308" s="269"/>
      <c r="N308" s="270"/>
      <c r="O308" s="270"/>
      <c r="P308" s="270"/>
      <c r="Q308" s="270"/>
      <c r="R308" s="270"/>
      <c r="S308" s="270"/>
      <c r="T308" s="271"/>
      <c r="AT308" s="266" t="s">
        <v>171</v>
      </c>
      <c r="AU308" s="266" t="s">
        <v>81</v>
      </c>
      <c r="AV308" s="265" t="s">
        <v>81</v>
      </c>
      <c r="AW308" s="265" t="s">
        <v>36</v>
      </c>
      <c r="AX308" s="265" t="s">
        <v>73</v>
      </c>
      <c r="AY308" s="266" t="s">
        <v>160</v>
      </c>
    </row>
    <row r="309" spans="2:65" s="265" customFormat="1">
      <c r="B309" s="264"/>
      <c r="D309" s="254" t="s">
        <v>171</v>
      </c>
      <c r="E309" s="266" t="s">
        <v>5</v>
      </c>
      <c r="F309" s="267" t="s">
        <v>1266</v>
      </c>
      <c r="H309" s="268">
        <v>4</v>
      </c>
      <c r="I309" s="10"/>
      <c r="L309" s="264"/>
      <c r="M309" s="269"/>
      <c r="N309" s="270"/>
      <c r="O309" s="270"/>
      <c r="P309" s="270"/>
      <c r="Q309" s="270"/>
      <c r="R309" s="270"/>
      <c r="S309" s="270"/>
      <c r="T309" s="271"/>
      <c r="AT309" s="266" t="s">
        <v>171</v>
      </c>
      <c r="AU309" s="266" t="s">
        <v>81</v>
      </c>
      <c r="AV309" s="265" t="s">
        <v>81</v>
      </c>
      <c r="AW309" s="265" t="s">
        <v>36</v>
      </c>
      <c r="AX309" s="265" t="s">
        <v>73</v>
      </c>
      <c r="AY309" s="266" t="s">
        <v>160</v>
      </c>
    </row>
    <row r="310" spans="2:65" s="273" customFormat="1">
      <c r="B310" s="272"/>
      <c r="D310" s="254" t="s">
        <v>171</v>
      </c>
      <c r="E310" s="274" t="s">
        <v>5</v>
      </c>
      <c r="F310" s="275" t="s">
        <v>176</v>
      </c>
      <c r="H310" s="276">
        <v>118.48099999999999</v>
      </c>
      <c r="I310" s="11"/>
      <c r="L310" s="272"/>
      <c r="M310" s="277"/>
      <c r="N310" s="278"/>
      <c r="O310" s="278"/>
      <c r="P310" s="278"/>
      <c r="Q310" s="278"/>
      <c r="R310" s="278"/>
      <c r="S310" s="278"/>
      <c r="T310" s="279"/>
      <c r="AT310" s="274" t="s">
        <v>171</v>
      </c>
      <c r="AU310" s="274" t="s">
        <v>81</v>
      </c>
      <c r="AV310" s="273" t="s">
        <v>167</v>
      </c>
      <c r="AW310" s="273" t="s">
        <v>36</v>
      </c>
      <c r="AX310" s="273" t="s">
        <v>77</v>
      </c>
      <c r="AY310" s="274" t="s">
        <v>160</v>
      </c>
    </row>
    <row r="311" spans="2:65" s="118" customFormat="1" ht="25.5" customHeight="1">
      <c r="B311" s="113"/>
      <c r="C311" s="243" t="s">
        <v>380</v>
      </c>
      <c r="D311" s="243" t="s">
        <v>162</v>
      </c>
      <c r="E311" s="244" t="s">
        <v>387</v>
      </c>
      <c r="F311" s="245" t="s">
        <v>388</v>
      </c>
      <c r="G311" s="246" t="s">
        <v>165</v>
      </c>
      <c r="H311" s="247">
        <v>118.48099999999999</v>
      </c>
      <c r="I311" s="8"/>
      <c r="J311" s="248">
        <f>ROUND(I311*H311,2)</f>
        <v>0</v>
      </c>
      <c r="K311" s="245" t="s">
        <v>188</v>
      </c>
      <c r="L311" s="113"/>
      <c r="M311" s="249" t="s">
        <v>5</v>
      </c>
      <c r="N311" s="250" t="s">
        <v>44</v>
      </c>
      <c r="O311" s="114"/>
      <c r="P311" s="251">
        <f>O311*H311</f>
        <v>0</v>
      </c>
      <c r="Q311" s="251">
        <v>0</v>
      </c>
      <c r="R311" s="251">
        <f>Q311*H311</f>
        <v>0</v>
      </c>
      <c r="S311" s="251">
        <v>0</v>
      </c>
      <c r="T311" s="252">
        <f>S311*H311</f>
        <v>0</v>
      </c>
      <c r="AR311" s="97" t="s">
        <v>167</v>
      </c>
      <c r="AT311" s="97" t="s">
        <v>162</v>
      </c>
      <c r="AU311" s="97" t="s">
        <v>81</v>
      </c>
      <c r="AY311" s="97" t="s">
        <v>160</v>
      </c>
      <c r="BE311" s="253">
        <f>IF(N311="základní",J311,0)</f>
        <v>0</v>
      </c>
      <c r="BF311" s="253">
        <f>IF(N311="snížená",J311,0)</f>
        <v>0</v>
      </c>
      <c r="BG311" s="253">
        <f>IF(N311="zákl. přenesená",J311,0)</f>
        <v>0</v>
      </c>
      <c r="BH311" s="253">
        <f>IF(N311="sníž. přenesená",J311,0)</f>
        <v>0</v>
      </c>
      <c r="BI311" s="253">
        <f>IF(N311="nulová",J311,0)</f>
        <v>0</v>
      </c>
      <c r="BJ311" s="97" t="s">
        <v>77</v>
      </c>
      <c r="BK311" s="253">
        <f>ROUND(I311*H311,2)</f>
        <v>0</v>
      </c>
      <c r="BL311" s="97" t="s">
        <v>167</v>
      </c>
      <c r="BM311" s="97" t="s">
        <v>1395</v>
      </c>
    </row>
    <row r="312" spans="2:65" s="258" customFormat="1">
      <c r="B312" s="257"/>
      <c r="D312" s="254" t="s">
        <v>171</v>
      </c>
      <c r="E312" s="259" t="s">
        <v>5</v>
      </c>
      <c r="F312" s="260" t="s">
        <v>390</v>
      </c>
      <c r="H312" s="259" t="s">
        <v>5</v>
      </c>
      <c r="I312" s="9"/>
      <c r="L312" s="257"/>
      <c r="M312" s="261"/>
      <c r="N312" s="262"/>
      <c r="O312" s="262"/>
      <c r="P312" s="262"/>
      <c r="Q312" s="262"/>
      <c r="R312" s="262"/>
      <c r="S312" s="262"/>
      <c r="T312" s="263"/>
      <c r="AT312" s="259" t="s">
        <v>171</v>
      </c>
      <c r="AU312" s="259" t="s">
        <v>81</v>
      </c>
      <c r="AV312" s="258" t="s">
        <v>77</v>
      </c>
      <c r="AW312" s="258" t="s">
        <v>36</v>
      </c>
      <c r="AX312" s="258" t="s">
        <v>73</v>
      </c>
      <c r="AY312" s="259" t="s">
        <v>160</v>
      </c>
    </row>
    <row r="313" spans="2:65" s="258" customFormat="1">
      <c r="B313" s="257"/>
      <c r="D313" s="254" t="s">
        <v>171</v>
      </c>
      <c r="E313" s="259" t="s">
        <v>5</v>
      </c>
      <c r="F313" s="260" t="s">
        <v>391</v>
      </c>
      <c r="H313" s="259" t="s">
        <v>5</v>
      </c>
      <c r="I313" s="9"/>
      <c r="L313" s="257"/>
      <c r="M313" s="261"/>
      <c r="N313" s="262"/>
      <c r="O313" s="262"/>
      <c r="P313" s="262"/>
      <c r="Q313" s="262"/>
      <c r="R313" s="262"/>
      <c r="S313" s="262"/>
      <c r="T313" s="263"/>
      <c r="AT313" s="259" t="s">
        <v>171</v>
      </c>
      <c r="AU313" s="259" t="s">
        <v>81</v>
      </c>
      <c r="AV313" s="258" t="s">
        <v>77</v>
      </c>
      <c r="AW313" s="258" t="s">
        <v>36</v>
      </c>
      <c r="AX313" s="258" t="s">
        <v>73</v>
      </c>
      <c r="AY313" s="259" t="s">
        <v>160</v>
      </c>
    </row>
    <row r="314" spans="2:65" s="265" customFormat="1">
      <c r="B314" s="264"/>
      <c r="D314" s="254" t="s">
        <v>171</v>
      </c>
      <c r="E314" s="266" t="s">
        <v>5</v>
      </c>
      <c r="F314" s="267" t="s">
        <v>1394</v>
      </c>
      <c r="H314" s="268">
        <v>83.495999999999995</v>
      </c>
      <c r="I314" s="10"/>
      <c r="L314" s="264"/>
      <c r="M314" s="269"/>
      <c r="N314" s="270"/>
      <c r="O314" s="270"/>
      <c r="P314" s="270"/>
      <c r="Q314" s="270"/>
      <c r="R314" s="270"/>
      <c r="S314" s="270"/>
      <c r="T314" s="271"/>
      <c r="AT314" s="266" t="s">
        <v>171</v>
      </c>
      <c r="AU314" s="266" t="s">
        <v>81</v>
      </c>
      <c r="AV314" s="265" t="s">
        <v>81</v>
      </c>
      <c r="AW314" s="265" t="s">
        <v>36</v>
      </c>
      <c r="AX314" s="265" t="s">
        <v>73</v>
      </c>
      <c r="AY314" s="266" t="s">
        <v>160</v>
      </c>
    </row>
    <row r="315" spans="2:65" s="265" customFormat="1">
      <c r="B315" s="264"/>
      <c r="D315" s="254" t="s">
        <v>171</v>
      </c>
      <c r="E315" s="266" t="s">
        <v>5</v>
      </c>
      <c r="F315" s="267" t="s">
        <v>1320</v>
      </c>
      <c r="H315" s="268">
        <v>23.175000000000001</v>
      </c>
      <c r="I315" s="10"/>
      <c r="L315" s="264"/>
      <c r="M315" s="269"/>
      <c r="N315" s="270"/>
      <c r="O315" s="270"/>
      <c r="P315" s="270"/>
      <c r="Q315" s="270"/>
      <c r="R315" s="270"/>
      <c r="S315" s="270"/>
      <c r="T315" s="271"/>
      <c r="AT315" s="266" t="s">
        <v>171</v>
      </c>
      <c r="AU315" s="266" t="s">
        <v>81</v>
      </c>
      <c r="AV315" s="265" t="s">
        <v>81</v>
      </c>
      <c r="AW315" s="265" t="s">
        <v>36</v>
      </c>
      <c r="AX315" s="265" t="s">
        <v>73</v>
      </c>
      <c r="AY315" s="266" t="s">
        <v>160</v>
      </c>
    </row>
    <row r="316" spans="2:65" s="265" customFormat="1">
      <c r="B316" s="264"/>
      <c r="D316" s="254" t="s">
        <v>171</v>
      </c>
      <c r="E316" s="266" t="s">
        <v>5</v>
      </c>
      <c r="F316" s="267" t="s">
        <v>1264</v>
      </c>
      <c r="H316" s="268">
        <v>7.81</v>
      </c>
      <c r="I316" s="10"/>
      <c r="L316" s="264"/>
      <c r="M316" s="269"/>
      <c r="N316" s="270"/>
      <c r="O316" s="270"/>
      <c r="P316" s="270"/>
      <c r="Q316" s="270"/>
      <c r="R316" s="270"/>
      <c r="S316" s="270"/>
      <c r="T316" s="271"/>
      <c r="AT316" s="266" t="s">
        <v>171</v>
      </c>
      <c r="AU316" s="266" t="s">
        <v>81</v>
      </c>
      <c r="AV316" s="265" t="s">
        <v>81</v>
      </c>
      <c r="AW316" s="265" t="s">
        <v>36</v>
      </c>
      <c r="AX316" s="265" t="s">
        <v>73</v>
      </c>
      <c r="AY316" s="266" t="s">
        <v>160</v>
      </c>
    </row>
    <row r="317" spans="2:65" s="265" customFormat="1">
      <c r="B317" s="264"/>
      <c r="D317" s="254" t="s">
        <v>171</v>
      </c>
      <c r="E317" s="266" t="s">
        <v>5</v>
      </c>
      <c r="F317" s="267" t="s">
        <v>1266</v>
      </c>
      <c r="H317" s="268">
        <v>4</v>
      </c>
      <c r="I317" s="10"/>
      <c r="L317" s="264"/>
      <c r="M317" s="269"/>
      <c r="N317" s="270"/>
      <c r="O317" s="270"/>
      <c r="P317" s="270"/>
      <c r="Q317" s="270"/>
      <c r="R317" s="270"/>
      <c r="S317" s="270"/>
      <c r="T317" s="271"/>
      <c r="AT317" s="266" t="s">
        <v>171</v>
      </c>
      <c r="AU317" s="266" t="s">
        <v>81</v>
      </c>
      <c r="AV317" s="265" t="s">
        <v>81</v>
      </c>
      <c r="AW317" s="265" t="s">
        <v>36</v>
      </c>
      <c r="AX317" s="265" t="s">
        <v>73</v>
      </c>
      <c r="AY317" s="266" t="s">
        <v>160</v>
      </c>
    </row>
    <row r="318" spans="2:65" s="273" customFormat="1">
      <c r="B318" s="272"/>
      <c r="D318" s="254" t="s">
        <v>171</v>
      </c>
      <c r="E318" s="274" t="s">
        <v>5</v>
      </c>
      <c r="F318" s="275" t="s">
        <v>176</v>
      </c>
      <c r="H318" s="276">
        <v>118.48099999999999</v>
      </c>
      <c r="I318" s="11"/>
      <c r="L318" s="272"/>
      <c r="M318" s="277"/>
      <c r="N318" s="278"/>
      <c r="O318" s="278"/>
      <c r="P318" s="278"/>
      <c r="Q318" s="278"/>
      <c r="R318" s="278"/>
      <c r="S318" s="278"/>
      <c r="T318" s="279"/>
      <c r="AT318" s="274" t="s">
        <v>171</v>
      </c>
      <c r="AU318" s="274" t="s">
        <v>81</v>
      </c>
      <c r="AV318" s="273" t="s">
        <v>167</v>
      </c>
      <c r="AW318" s="273" t="s">
        <v>36</v>
      </c>
      <c r="AX318" s="273" t="s">
        <v>77</v>
      </c>
      <c r="AY318" s="274" t="s">
        <v>160</v>
      </c>
    </row>
    <row r="319" spans="2:65" s="118" customFormat="1" ht="25.5" customHeight="1">
      <c r="B319" s="113"/>
      <c r="C319" s="243" t="s">
        <v>386</v>
      </c>
      <c r="D319" s="243" t="s">
        <v>162</v>
      </c>
      <c r="E319" s="244" t="s">
        <v>393</v>
      </c>
      <c r="F319" s="245" t="s">
        <v>394</v>
      </c>
      <c r="G319" s="246" t="s">
        <v>165</v>
      </c>
      <c r="H319" s="247">
        <v>36.725000000000001</v>
      </c>
      <c r="I319" s="8"/>
      <c r="J319" s="248">
        <f>ROUND(I319*H319,2)</f>
        <v>0</v>
      </c>
      <c r="K319" s="245" t="s">
        <v>5</v>
      </c>
      <c r="L319" s="113"/>
      <c r="M319" s="249" t="s">
        <v>5</v>
      </c>
      <c r="N319" s="250" t="s">
        <v>44</v>
      </c>
      <c r="O319" s="114"/>
      <c r="P319" s="251">
        <f>O319*H319</f>
        <v>0</v>
      </c>
      <c r="Q319" s="251">
        <v>0</v>
      </c>
      <c r="R319" s="251">
        <f>Q319*H319</f>
        <v>0</v>
      </c>
      <c r="S319" s="251">
        <v>0</v>
      </c>
      <c r="T319" s="252">
        <f>S319*H319</f>
        <v>0</v>
      </c>
      <c r="AR319" s="97" t="s">
        <v>167</v>
      </c>
      <c r="AT319" s="97" t="s">
        <v>162</v>
      </c>
      <c r="AU319" s="97" t="s">
        <v>81</v>
      </c>
      <c r="AY319" s="97" t="s">
        <v>160</v>
      </c>
      <c r="BE319" s="253">
        <f>IF(N319="základní",J319,0)</f>
        <v>0</v>
      </c>
      <c r="BF319" s="253">
        <f>IF(N319="snížená",J319,0)</f>
        <v>0</v>
      </c>
      <c r="BG319" s="253">
        <f>IF(N319="zákl. přenesená",J319,0)</f>
        <v>0</v>
      </c>
      <c r="BH319" s="253">
        <f>IF(N319="sníž. přenesená",J319,0)</f>
        <v>0</v>
      </c>
      <c r="BI319" s="253">
        <f>IF(N319="nulová",J319,0)</f>
        <v>0</v>
      </c>
      <c r="BJ319" s="97" t="s">
        <v>77</v>
      </c>
      <c r="BK319" s="253">
        <f>ROUND(I319*H319,2)</f>
        <v>0</v>
      </c>
      <c r="BL319" s="97" t="s">
        <v>167</v>
      </c>
      <c r="BM319" s="97" t="s">
        <v>1396</v>
      </c>
    </row>
    <row r="320" spans="2:65" s="258" customFormat="1">
      <c r="B320" s="257"/>
      <c r="D320" s="254" t="s">
        <v>171</v>
      </c>
      <c r="E320" s="259" t="s">
        <v>5</v>
      </c>
      <c r="F320" s="260" t="s">
        <v>172</v>
      </c>
      <c r="H320" s="259" t="s">
        <v>5</v>
      </c>
      <c r="I320" s="9"/>
      <c r="L320" s="257"/>
      <c r="M320" s="261"/>
      <c r="N320" s="262"/>
      <c r="O320" s="262"/>
      <c r="P320" s="262"/>
      <c r="Q320" s="262"/>
      <c r="R320" s="262"/>
      <c r="S320" s="262"/>
      <c r="T320" s="263"/>
      <c r="AT320" s="259" t="s">
        <v>171</v>
      </c>
      <c r="AU320" s="259" t="s">
        <v>81</v>
      </c>
      <c r="AV320" s="258" t="s">
        <v>77</v>
      </c>
      <c r="AW320" s="258" t="s">
        <v>36</v>
      </c>
      <c r="AX320" s="258" t="s">
        <v>73</v>
      </c>
      <c r="AY320" s="259" t="s">
        <v>160</v>
      </c>
    </row>
    <row r="321" spans="2:65" s="265" customFormat="1">
      <c r="B321" s="264"/>
      <c r="D321" s="254" t="s">
        <v>171</v>
      </c>
      <c r="E321" s="266" t="s">
        <v>5</v>
      </c>
      <c r="F321" s="267" t="s">
        <v>1397</v>
      </c>
      <c r="H321" s="268">
        <v>23.125</v>
      </c>
      <c r="I321" s="10"/>
      <c r="L321" s="264"/>
      <c r="M321" s="269"/>
      <c r="N321" s="270"/>
      <c r="O321" s="270"/>
      <c r="P321" s="270"/>
      <c r="Q321" s="270"/>
      <c r="R321" s="270"/>
      <c r="S321" s="270"/>
      <c r="T321" s="271"/>
      <c r="AT321" s="266" t="s">
        <v>171</v>
      </c>
      <c r="AU321" s="266" t="s">
        <v>81</v>
      </c>
      <c r="AV321" s="265" t="s">
        <v>81</v>
      </c>
      <c r="AW321" s="265" t="s">
        <v>36</v>
      </c>
      <c r="AX321" s="265" t="s">
        <v>73</v>
      </c>
      <c r="AY321" s="266" t="s">
        <v>160</v>
      </c>
    </row>
    <row r="322" spans="2:65" s="265" customFormat="1">
      <c r="B322" s="264"/>
      <c r="D322" s="254" t="s">
        <v>171</v>
      </c>
      <c r="E322" s="266" t="s">
        <v>5</v>
      </c>
      <c r="F322" s="267" t="s">
        <v>1398</v>
      </c>
      <c r="H322" s="268">
        <v>13.6</v>
      </c>
      <c r="I322" s="10"/>
      <c r="L322" s="264"/>
      <c r="M322" s="269"/>
      <c r="N322" s="270"/>
      <c r="O322" s="270"/>
      <c r="P322" s="270"/>
      <c r="Q322" s="270"/>
      <c r="R322" s="270"/>
      <c r="S322" s="270"/>
      <c r="T322" s="271"/>
      <c r="AT322" s="266" t="s">
        <v>171</v>
      </c>
      <c r="AU322" s="266" t="s">
        <v>81</v>
      </c>
      <c r="AV322" s="265" t="s">
        <v>81</v>
      </c>
      <c r="AW322" s="265" t="s">
        <v>36</v>
      </c>
      <c r="AX322" s="265" t="s">
        <v>73</v>
      </c>
      <c r="AY322" s="266" t="s">
        <v>160</v>
      </c>
    </row>
    <row r="323" spans="2:65" s="273" customFormat="1">
      <c r="B323" s="272"/>
      <c r="D323" s="254" t="s">
        <v>171</v>
      </c>
      <c r="E323" s="274" t="s">
        <v>5</v>
      </c>
      <c r="F323" s="275" t="s">
        <v>176</v>
      </c>
      <c r="H323" s="276">
        <v>36.725000000000001</v>
      </c>
      <c r="I323" s="11"/>
      <c r="L323" s="272"/>
      <c r="M323" s="277"/>
      <c r="N323" s="278"/>
      <c r="O323" s="278"/>
      <c r="P323" s="278"/>
      <c r="Q323" s="278"/>
      <c r="R323" s="278"/>
      <c r="S323" s="278"/>
      <c r="T323" s="279"/>
      <c r="AT323" s="274" t="s">
        <v>171</v>
      </c>
      <c r="AU323" s="274" t="s">
        <v>81</v>
      </c>
      <c r="AV323" s="273" t="s">
        <v>167</v>
      </c>
      <c r="AW323" s="273" t="s">
        <v>36</v>
      </c>
      <c r="AX323" s="273" t="s">
        <v>77</v>
      </c>
      <c r="AY323" s="274" t="s">
        <v>160</v>
      </c>
    </row>
    <row r="324" spans="2:65" s="118" customFormat="1" ht="25.5" customHeight="1">
      <c r="B324" s="113"/>
      <c r="C324" s="243" t="s">
        <v>392</v>
      </c>
      <c r="D324" s="243" t="s">
        <v>162</v>
      </c>
      <c r="E324" s="244" t="s">
        <v>398</v>
      </c>
      <c r="F324" s="245" t="s">
        <v>399</v>
      </c>
      <c r="G324" s="246" t="s">
        <v>165</v>
      </c>
      <c r="H324" s="247">
        <v>118.48099999999999</v>
      </c>
      <c r="I324" s="8"/>
      <c r="J324" s="248">
        <f>ROUND(I324*H324,2)</f>
        <v>0</v>
      </c>
      <c r="K324" s="245" t="s">
        <v>188</v>
      </c>
      <c r="L324" s="113"/>
      <c r="M324" s="249" t="s">
        <v>5</v>
      </c>
      <c r="N324" s="250" t="s">
        <v>44</v>
      </c>
      <c r="O324" s="114"/>
      <c r="P324" s="251">
        <f>O324*H324</f>
        <v>0</v>
      </c>
      <c r="Q324" s="251">
        <v>0</v>
      </c>
      <c r="R324" s="251">
        <f>Q324*H324</f>
        <v>0</v>
      </c>
      <c r="S324" s="251">
        <v>0</v>
      </c>
      <c r="T324" s="252">
        <f>S324*H324</f>
        <v>0</v>
      </c>
      <c r="AR324" s="97" t="s">
        <v>167</v>
      </c>
      <c r="AT324" s="97" t="s">
        <v>162</v>
      </c>
      <c r="AU324" s="97" t="s">
        <v>81</v>
      </c>
      <c r="AY324" s="97" t="s">
        <v>160</v>
      </c>
      <c r="BE324" s="253">
        <f>IF(N324="základní",J324,0)</f>
        <v>0</v>
      </c>
      <c r="BF324" s="253">
        <f>IF(N324="snížená",J324,0)</f>
        <v>0</v>
      </c>
      <c r="BG324" s="253">
        <f>IF(N324="zákl. přenesená",J324,0)</f>
        <v>0</v>
      </c>
      <c r="BH324" s="253">
        <f>IF(N324="sníž. přenesená",J324,0)</f>
        <v>0</v>
      </c>
      <c r="BI324" s="253">
        <f>IF(N324="nulová",J324,0)</f>
        <v>0</v>
      </c>
      <c r="BJ324" s="97" t="s">
        <v>77</v>
      </c>
      <c r="BK324" s="253">
        <f>ROUND(I324*H324,2)</f>
        <v>0</v>
      </c>
      <c r="BL324" s="97" t="s">
        <v>167</v>
      </c>
      <c r="BM324" s="97" t="s">
        <v>1399</v>
      </c>
    </row>
    <row r="325" spans="2:65" s="258" customFormat="1">
      <c r="B325" s="257"/>
      <c r="D325" s="254" t="s">
        <v>171</v>
      </c>
      <c r="E325" s="259" t="s">
        <v>5</v>
      </c>
      <c r="F325" s="260" t="s">
        <v>384</v>
      </c>
      <c r="H325" s="259" t="s">
        <v>5</v>
      </c>
      <c r="I325" s="9"/>
      <c r="L325" s="257"/>
      <c r="M325" s="261"/>
      <c r="N325" s="262"/>
      <c r="O325" s="262"/>
      <c r="P325" s="262"/>
      <c r="Q325" s="262"/>
      <c r="R325" s="262"/>
      <c r="S325" s="262"/>
      <c r="T325" s="263"/>
      <c r="AT325" s="259" t="s">
        <v>171</v>
      </c>
      <c r="AU325" s="259" t="s">
        <v>81</v>
      </c>
      <c r="AV325" s="258" t="s">
        <v>77</v>
      </c>
      <c r="AW325" s="258" t="s">
        <v>36</v>
      </c>
      <c r="AX325" s="258" t="s">
        <v>73</v>
      </c>
      <c r="AY325" s="259" t="s">
        <v>160</v>
      </c>
    </row>
    <row r="326" spans="2:65" s="265" customFormat="1">
      <c r="B326" s="264"/>
      <c r="D326" s="254" t="s">
        <v>171</v>
      </c>
      <c r="E326" s="266" t="s">
        <v>5</v>
      </c>
      <c r="F326" s="267" t="s">
        <v>1394</v>
      </c>
      <c r="H326" s="268">
        <v>83.495999999999995</v>
      </c>
      <c r="I326" s="10"/>
      <c r="L326" s="264"/>
      <c r="M326" s="269"/>
      <c r="N326" s="270"/>
      <c r="O326" s="270"/>
      <c r="P326" s="270"/>
      <c r="Q326" s="270"/>
      <c r="R326" s="270"/>
      <c r="S326" s="270"/>
      <c r="T326" s="271"/>
      <c r="AT326" s="266" t="s">
        <v>171</v>
      </c>
      <c r="AU326" s="266" t="s">
        <v>81</v>
      </c>
      <c r="AV326" s="265" t="s">
        <v>81</v>
      </c>
      <c r="AW326" s="265" t="s">
        <v>36</v>
      </c>
      <c r="AX326" s="265" t="s">
        <v>73</v>
      </c>
      <c r="AY326" s="266" t="s">
        <v>160</v>
      </c>
    </row>
    <row r="327" spans="2:65" s="265" customFormat="1">
      <c r="B327" s="264"/>
      <c r="D327" s="254" t="s">
        <v>171</v>
      </c>
      <c r="E327" s="266" t="s">
        <v>5</v>
      </c>
      <c r="F327" s="267" t="s">
        <v>1320</v>
      </c>
      <c r="H327" s="268">
        <v>23.175000000000001</v>
      </c>
      <c r="I327" s="10"/>
      <c r="L327" s="264"/>
      <c r="M327" s="269"/>
      <c r="N327" s="270"/>
      <c r="O327" s="270"/>
      <c r="P327" s="270"/>
      <c r="Q327" s="270"/>
      <c r="R327" s="270"/>
      <c r="S327" s="270"/>
      <c r="T327" s="271"/>
      <c r="AT327" s="266" t="s">
        <v>171</v>
      </c>
      <c r="AU327" s="266" t="s">
        <v>81</v>
      </c>
      <c r="AV327" s="265" t="s">
        <v>81</v>
      </c>
      <c r="AW327" s="265" t="s">
        <v>36</v>
      </c>
      <c r="AX327" s="265" t="s">
        <v>73</v>
      </c>
      <c r="AY327" s="266" t="s">
        <v>160</v>
      </c>
    </row>
    <row r="328" spans="2:65" s="265" customFormat="1">
      <c r="B328" s="264"/>
      <c r="D328" s="254" t="s">
        <v>171</v>
      </c>
      <c r="E328" s="266" t="s">
        <v>5</v>
      </c>
      <c r="F328" s="267" t="s">
        <v>1264</v>
      </c>
      <c r="H328" s="268">
        <v>7.81</v>
      </c>
      <c r="I328" s="10"/>
      <c r="L328" s="264"/>
      <c r="M328" s="269"/>
      <c r="N328" s="270"/>
      <c r="O328" s="270"/>
      <c r="P328" s="270"/>
      <c r="Q328" s="270"/>
      <c r="R328" s="270"/>
      <c r="S328" s="270"/>
      <c r="T328" s="271"/>
      <c r="AT328" s="266" t="s">
        <v>171</v>
      </c>
      <c r="AU328" s="266" t="s">
        <v>81</v>
      </c>
      <c r="AV328" s="265" t="s">
        <v>81</v>
      </c>
      <c r="AW328" s="265" t="s">
        <v>36</v>
      </c>
      <c r="AX328" s="265" t="s">
        <v>73</v>
      </c>
      <c r="AY328" s="266" t="s">
        <v>160</v>
      </c>
    </row>
    <row r="329" spans="2:65" s="265" customFormat="1">
      <c r="B329" s="264"/>
      <c r="D329" s="254" t="s">
        <v>171</v>
      </c>
      <c r="E329" s="266" t="s">
        <v>5</v>
      </c>
      <c r="F329" s="267" t="s">
        <v>1266</v>
      </c>
      <c r="H329" s="268">
        <v>4</v>
      </c>
      <c r="I329" s="10"/>
      <c r="L329" s="264"/>
      <c r="M329" s="269"/>
      <c r="N329" s="270"/>
      <c r="O329" s="270"/>
      <c r="P329" s="270"/>
      <c r="Q329" s="270"/>
      <c r="R329" s="270"/>
      <c r="S329" s="270"/>
      <c r="T329" s="271"/>
      <c r="AT329" s="266" t="s">
        <v>171</v>
      </c>
      <c r="AU329" s="266" t="s">
        <v>81</v>
      </c>
      <c r="AV329" s="265" t="s">
        <v>81</v>
      </c>
      <c r="AW329" s="265" t="s">
        <v>36</v>
      </c>
      <c r="AX329" s="265" t="s">
        <v>73</v>
      </c>
      <c r="AY329" s="266" t="s">
        <v>160</v>
      </c>
    </row>
    <row r="330" spans="2:65" s="273" customFormat="1">
      <c r="B330" s="272"/>
      <c r="D330" s="254" t="s">
        <v>171</v>
      </c>
      <c r="E330" s="274" t="s">
        <v>5</v>
      </c>
      <c r="F330" s="275" t="s">
        <v>176</v>
      </c>
      <c r="H330" s="276">
        <v>118.48099999999999</v>
      </c>
      <c r="I330" s="11"/>
      <c r="L330" s="272"/>
      <c r="M330" s="277"/>
      <c r="N330" s="278"/>
      <c r="O330" s="278"/>
      <c r="P330" s="278"/>
      <c r="Q330" s="278"/>
      <c r="R330" s="278"/>
      <c r="S330" s="278"/>
      <c r="T330" s="279"/>
      <c r="AT330" s="274" t="s">
        <v>171</v>
      </c>
      <c r="AU330" s="274" t="s">
        <v>81</v>
      </c>
      <c r="AV330" s="273" t="s">
        <v>167</v>
      </c>
      <c r="AW330" s="273" t="s">
        <v>36</v>
      </c>
      <c r="AX330" s="273" t="s">
        <v>77</v>
      </c>
      <c r="AY330" s="274" t="s">
        <v>160</v>
      </c>
    </row>
    <row r="331" spans="2:65" s="118" customFormat="1" ht="38.25" customHeight="1">
      <c r="B331" s="113"/>
      <c r="C331" s="243" t="s">
        <v>397</v>
      </c>
      <c r="D331" s="243" t="s">
        <v>162</v>
      </c>
      <c r="E331" s="244" t="s">
        <v>402</v>
      </c>
      <c r="F331" s="245" t="s">
        <v>403</v>
      </c>
      <c r="G331" s="246" t="s">
        <v>165</v>
      </c>
      <c r="H331" s="247">
        <v>36.725000000000001</v>
      </c>
      <c r="I331" s="8"/>
      <c r="J331" s="248">
        <f>ROUND(I331*H331,2)</f>
        <v>0</v>
      </c>
      <c r="K331" s="245" t="s">
        <v>188</v>
      </c>
      <c r="L331" s="113"/>
      <c r="M331" s="249" t="s">
        <v>5</v>
      </c>
      <c r="N331" s="250" t="s">
        <v>44</v>
      </c>
      <c r="O331" s="114"/>
      <c r="P331" s="251">
        <f>O331*H331</f>
        <v>0</v>
      </c>
      <c r="Q331" s="251">
        <v>0</v>
      </c>
      <c r="R331" s="251">
        <f>Q331*H331</f>
        <v>0</v>
      </c>
      <c r="S331" s="251">
        <v>0</v>
      </c>
      <c r="T331" s="252">
        <f>S331*H331</f>
        <v>0</v>
      </c>
      <c r="AR331" s="97" t="s">
        <v>167</v>
      </c>
      <c r="AT331" s="97" t="s">
        <v>162</v>
      </c>
      <c r="AU331" s="97" t="s">
        <v>81</v>
      </c>
      <c r="AY331" s="97" t="s">
        <v>160</v>
      </c>
      <c r="BE331" s="253">
        <f>IF(N331="základní",J331,0)</f>
        <v>0</v>
      </c>
      <c r="BF331" s="253">
        <f>IF(N331="snížená",J331,0)</f>
        <v>0</v>
      </c>
      <c r="BG331" s="253">
        <f>IF(N331="zákl. přenesená",J331,0)</f>
        <v>0</v>
      </c>
      <c r="BH331" s="253">
        <f>IF(N331="sníž. přenesená",J331,0)</f>
        <v>0</v>
      </c>
      <c r="BI331" s="253">
        <f>IF(N331="nulová",J331,0)</f>
        <v>0</v>
      </c>
      <c r="BJ331" s="97" t="s">
        <v>77</v>
      </c>
      <c r="BK331" s="253">
        <f>ROUND(I331*H331,2)</f>
        <v>0</v>
      </c>
      <c r="BL331" s="97" t="s">
        <v>167</v>
      </c>
      <c r="BM331" s="97" t="s">
        <v>1400</v>
      </c>
    </row>
    <row r="332" spans="2:65" s="258" customFormat="1">
      <c r="B332" s="257"/>
      <c r="D332" s="254" t="s">
        <v>171</v>
      </c>
      <c r="E332" s="259" t="s">
        <v>5</v>
      </c>
      <c r="F332" s="260" t="s">
        <v>172</v>
      </c>
      <c r="H332" s="259" t="s">
        <v>5</v>
      </c>
      <c r="I332" s="9"/>
      <c r="L332" s="257"/>
      <c r="M332" s="261"/>
      <c r="N332" s="262"/>
      <c r="O332" s="262"/>
      <c r="P332" s="262"/>
      <c r="Q332" s="262"/>
      <c r="R332" s="262"/>
      <c r="S332" s="262"/>
      <c r="T332" s="263"/>
      <c r="AT332" s="259" t="s">
        <v>171</v>
      </c>
      <c r="AU332" s="259" t="s">
        <v>81</v>
      </c>
      <c r="AV332" s="258" t="s">
        <v>77</v>
      </c>
      <c r="AW332" s="258" t="s">
        <v>36</v>
      </c>
      <c r="AX332" s="258" t="s">
        <v>73</v>
      </c>
      <c r="AY332" s="259" t="s">
        <v>160</v>
      </c>
    </row>
    <row r="333" spans="2:65" s="265" customFormat="1">
      <c r="B333" s="264"/>
      <c r="D333" s="254" t="s">
        <v>171</v>
      </c>
      <c r="E333" s="266" t="s">
        <v>5</v>
      </c>
      <c r="F333" s="267" t="s">
        <v>1397</v>
      </c>
      <c r="H333" s="268">
        <v>23.125</v>
      </c>
      <c r="I333" s="10"/>
      <c r="L333" s="264"/>
      <c r="M333" s="269"/>
      <c r="N333" s="270"/>
      <c r="O333" s="270"/>
      <c r="P333" s="270"/>
      <c r="Q333" s="270"/>
      <c r="R333" s="270"/>
      <c r="S333" s="270"/>
      <c r="T333" s="271"/>
      <c r="AT333" s="266" t="s">
        <v>171</v>
      </c>
      <c r="AU333" s="266" t="s">
        <v>81</v>
      </c>
      <c r="AV333" s="265" t="s">
        <v>81</v>
      </c>
      <c r="AW333" s="265" t="s">
        <v>36</v>
      </c>
      <c r="AX333" s="265" t="s">
        <v>73</v>
      </c>
      <c r="AY333" s="266" t="s">
        <v>160</v>
      </c>
    </row>
    <row r="334" spans="2:65" s="265" customFormat="1">
      <c r="B334" s="264"/>
      <c r="D334" s="254" t="s">
        <v>171</v>
      </c>
      <c r="E334" s="266" t="s">
        <v>5</v>
      </c>
      <c r="F334" s="267" t="s">
        <v>1398</v>
      </c>
      <c r="H334" s="268">
        <v>13.6</v>
      </c>
      <c r="I334" s="10"/>
      <c r="L334" s="264"/>
      <c r="M334" s="269"/>
      <c r="N334" s="270"/>
      <c r="O334" s="270"/>
      <c r="P334" s="270"/>
      <c r="Q334" s="270"/>
      <c r="R334" s="270"/>
      <c r="S334" s="270"/>
      <c r="T334" s="271"/>
      <c r="AT334" s="266" t="s">
        <v>171</v>
      </c>
      <c r="AU334" s="266" t="s">
        <v>81</v>
      </c>
      <c r="AV334" s="265" t="s">
        <v>81</v>
      </c>
      <c r="AW334" s="265" t="s">
        <v>36</v>
      </c>
      <c r="AX334" s="265" t="s">
        <v>73</v>
      </c>
      <c r="AY334" s="266" t="s">
        <v>160</v>
      </c>
    </row>
    <row r="335" spans="2:65" s="273" customFormat="1">
      <c r="B335" s="272"/>
      <c r="D335" s="254" t="s">
        <v>171</v>
      </c>
      <c r="E335" s="274" t="s">
        <v>5</v>
      </c>
      <c r="F335" s="275" t="s">
        <v>176</v>
      </c>
      <c r="H335" s="276">
        <v>36.725000000000001</v>
      </c>
      <c r="I335" s="11"/>
      <c r="L335" s="272"/>
      <c r="M335" s="277"/>
      <c r="N335" s="278"/>
      <c r="O335" s="278"/>
      <c r="P335" s="278"/>
      <c r="Q335" s="278"/>
      <c r="R335" s="278"/>
      <c r="S335" s="278"/>
      <c r="T335" s="279"/>
      <c r="AT335" s="274" t="s">
        <v>171</v>
      </c>
      <c r="AU335" s="274" t="s">
        <v>81</v>
      </c>
      <c r="AV335" s="273" t="s">
        <v>167</v>
      </c>
      <c r="AW335" s="273" t="s">
        <v>36</v>
      </c>
      <c r="AX335" s="273" t="s">
        <v>77</v>
      </c>
      <c r="AY335" s="274" t="s">
        <v>160</v>
      </c>
    </row>
    <row r="336" spans="2:65" s="118" customFormat="1" ht="25.5" customHeight="1">
      <c r="B336" s="113"/>
      <c r="C336" s="243" t="s">
        <v>401</v>
      </c>
      <c r="D336" s="243" t="s">
        <v>162</v>
      </c>
      <c r="E336" s="244" t="s">
        <v>406</v>
      </c>
      <c r="F336" s="245" t="s">
        <v>407</v>
      </c>
      <c r="G336" s="246" t="s">
        <v>165</v>
      </c>
      <c r="H336" s="247">
        <v>36.725000000000001</v>
      </c>
      <c r="I336" s="8"/>
      <c r="J336" s="248">
        <f>ROUND(I336*H336,2)</f>
        <v>0</v>
      </c>
      <c r="K336" s="245" t="s">
        <v>188</v>
      </c>
      <c r="L336" s="113"/>
      <c r="M336" s="249" t="s">
        <v>5</v>
      </c>
      <c r="N336" s="250" t="s">
        <v>44</v>
      </c>
      <c r="O336" s="114"/>
      <c r="P336" s="251">
        <f>O336*H336</f>
        <v>0</v>
      </c>
      <c r="Q336" s="251">
        <v>0</v>
      </c>
      <c r="R336" s="251">
        <f>Q336*H336</f>
        <v>0</v>
      </c>
      <c r="S336" s="251">
        <v>0</v>
      </c>
      <c r="T336" s="252">
        <f>S336*H336</f>
        <v>0</v>
      </c>
      <c r="AR336" s="97" t="s">
        <v>167</v>
      </c>
      <c r="AT336" s="97" t="s">
        <v>162</v>
      </c>
      <c r="AU336" s="97" t="s">
        <v>81</v>
      </c>
      <c r="AY336" s="97" t="s">
        <v>160</v>
      </c>
      <c r="BE336" s="253">
        <f>IF(N336="základní",J336,0)</f>
        <v>0</v>
      </c>
      <c r="BF336" s="253">
        <f>IF(N336="snížená",J336,0)</f>
        <v>0</v>
      </c>
      <c r="BG336" s="253">
        <f>IF(N336="zákl. přenesená",J336,0)</f>
        <v>0</v>
      </c>
      <c r="BH336" s="253">
        <f>IF(N336="sníž. přenesená",J336,0)</f>
        <v>0</v>
      </c>
      <c r="BI336" s="253">
        <f>IF(N336="nulová",J336,0)</f>
        <v>0</v>
      </c>
      <c r="BJ336" s="97" t="s">
        <v>77</v>
      </c>
      <c r="BK336" s="253">
        <f>ROUND(I336*H336,2)</f>
        <v>0</v>
      </c>
      <c r="BL336" s="97" t="s">
        <v>167</v>
      </c>
      <c r="BM336" s="97" t="s">
        <v>1401</v>
      </c>
    </row>
    <row r="337" spans="2:65" s="258" customFormat="1">
      <c r="B337" s="257"/>
      <c r="D337" s="254" t="s">
        <v>171</v>
      </c>
      <c r="E337" s="259" t="s">
        <v>5</v>
      </c>
      <c r="F337" s="260" t="s">
        <v>172</v>
      </c>
      <c r="H337" s="259" t="s">
        <v>5</v>
      </c>
      <c r="I337" s="9"/>
      <c r="L337" s="257"/>
      <c r="M337" s="261"/>
      <c r="N337" s="262"/>
      <c r="O337" s="262"/>
      <c r="P337" s="262"/>
      <c r="Q337" s="262"/>
      <c r="R337" s="262"/>
      <c r="S337" s="262"/>
      <c r="T337" s="263"/>
      <c r="AT337" s="259" t="s">
        <v>171</v>
      </c>
      <c r="AU337" s="259" t="s">
        <v>81</v>
      </c>
      <c r="AV337" s="258" t="s">
        <v>77</v>
      </c>
      <c r="AW337" s="258" t="s">
        <v>36</v>
      </c>
      <c r="AX337" s="258" t="s">
        <v>73</v>
      </c>
      <c r="AY337" s="259" t="s">
        <v>160</v>
      </c>
    </row>
    <row r="338" spans="2:65" s="265" customFormat="1">
      <c r="B338" s="264"/>
      <c r="D338" s="254" t="s">
        <v>171</v>
      </c>
      <c r="E338" s="266" t="s">
        <v>5</v>
      </c>
      <c r="F338" s="267" t="s">
        <v>1397</v>
      </c>
      <c r="H338" s="268">
        <v>23.125</v>
      </c>
      <c r="I338" s="10"/>
      <c r="L338" s="264"/>
      <c r="M338" s="269"/>
      <c r="N338" s="270"/>
      <c r="O338" s="270"/>
      <c r="P338" s="270"/>
      <c r="Q338" s="270"/>
      <c r="R338" s="270"/>
      <c r="S338" s="270"/>
      <c r="T338" s="271"/>
      <c r="AT338" s="266" t="s">
        <v>171</v>
      </c>
      <c r="AU338" s="266" t="s">
        <v>81</v>
      </c>
      <c r="AV338" s="265" t="s">
        <v>81</v>
      </c>
      <c r="AW338" s="265" t="s">
        <v>36</v>
      </c>
      <c r="AX338" s="265" t="s">
        <v>73</v>
      </c>
      <c r="AY338" s="266" t="s">
        <v>160</v>
      </c>
    </row>
    <row r="339" spans="2:65" s="265" customFormat="1">
      <c r="B339" s="264"/>
      <c r="D339" s="254" t="s">
        <v>171</v>
      </c>
      <c r="E339" s="266" t="s">
        <v>5</v>
      </c>
      <c r="F339" s="267" t="s">
        <v>1398</v>
      </c>
      <c r="H339" s="268">
        <v>13.6</v>
      </c>
      <c r="I339" s="10"/>
      <c r="L339" s="264"/>
      <c r="M339" s="269"/>
      <c r="N339" s="270"/>
      <c r="O339" s="270"/>
      <c r="P339" s="270"/>
      <c r="Q339" s="270"/>
      <c r="R339" s="270"/>
      <c r="S339" s="270"/>
      <c r="T339" s="271"/>
      <c r="AT339" s="266" t="s">
        <v>171</v>
      </c>
      <c r="AU339" s="266" t="s">
        <v>81</v>
      </c>
      <c r="AV339" s="265" t="s">
        <v>81</v>
      </c>
      <c r="AW339" s="265" t="s">
        <v>36</v>
      </c>
      <c r="AX339" s="265" t="s">
        <v>73</v>
      </c>
      <c r="AY339" s="266" t="s">
        <v>160</v>
      </c>
    </row>
    <row r="340" spans="2:65" s="273" customFormat="1">
      <c r="B340" s="272"/>
      <c r="D340" s="254" t="s">
        <v>171</v>
      </c>
      <c r="E340" s="274" t="s">
        <v>5</v>
      </c>
      <c r="F340" s="275" t="s">
        <v>176</v>
      </c>
      <c r="H340" s="276">
        <v>36.725000000000001</v>
      </c>
      <c r="I340" s="11"/>
      <c r="L340" s="272"/>
      <c r="M340" s="277"/>
      <c r="N340" s="278"/>
      <c r="O340" s="278"/>
      <c r="P340" s="278"/>
      <c r="Q340" s="278"/>
      <c r="R340" s="278"/>
      <c r="S340" s="278"/>
      <c r="T340" s="279"/>
      <c r="AT340" s="274" t="s">
        <v>171</v>
      </c>
      <c r="AU340" s="274" t="s">
        <v>81</v>
      </c>
      <c r="AV340" s="273" t="s">
        <v>167</v>
      </c>
      <c r="AW340" s="273" t="s">
        <v>36</v>
      </c>
      <c r="AX340" s="273" t="s">
        <v>77</v>
      </c>
      <c r="AY340" s="274" t="s">
        <v>160</v>
      </c>
    </row>
    <row r="341" spans="2:65" s="118" customFormat="1" ht="25.5" customHeight="1">
      <c r="B341" s="113"/>
      <c r="C341" s="243" t="s">
        <v>405</v>
      </c>
      <c r="D341" s="243" t="s">
        <v>162</v>
      </c>
      <c r="E341" s="244" t="s">
        <v>410</v>
      </c>
      <c r="F341" s="245" t="s">
        <v>411</v>
      </c>
      <c r="G341" s="246" t="s">
        <v>165</v>
      </c>
      <c r="H341" s="247">
        <v>49.875</v>
      </c>
      <c r="I341" s="8"/>
      <c r="J341" s="248">
        <f>ROUND(I341*H341,2)</f>
        <v>0</v>
      </c>
      <c r="K341" s="245" t="s">
        <v>188</v>
      </c>
      <c r="L341" s="113"/>
      <c r="M341" s="249" t="s">
        <v>5</v>
      </c>
      <c r="N341" s="250" t="s">
        <v>44</v>
      </c>
      <c r="O341" s="114"/>
      <c r="P341" s="251">
        <f>O341*H341</f>
        <v>0</v>
      </c>
      <c r="Q341" s="251">
        <v>0</v>
      </c>
      <c r="R341" s="251">
        <f>Q341*H341</f>
        <v>0</v>
      </c>
      <c r="S341" s="251">
        <v>0</v>
      </c>
      <c r="T341" s="252">
        <f>S341*H341</f>
        <v>0</v>
      </c>
      <c r="AR341" s="97" t="s">
        <v>167</v>
      </c>
      <c r="AT341" s="97" t="s">
        <v>162</v>
      </c>
      <c r="AU341" s="97" t="s">
        <v>81</v>
      </c>
      <c r="AY341" s="97" t="s">
        <v>160</v>
      </c>
      <c r="BE341" s="253">
        <f>IF(N341="základní",J341,0)</f>
        <v>0</v>
      </c>
      <c r="BF341" s="253">
        <f>IF(N341="snížená",J341,0)</f>
        <v>0</v>
      </c>
      <c r="BG341" s="253">
        <f>IF(N341="zákl. přenesená",J341,0)</f>
        <v>0</v>
      </c>
      <c r="BH341" s="253">
        <f>IF(N341="sníž. přenesená",J341,0)</f>
        <v>0</v>
      </c>
      <c r="BI341" s="253">
        <f>IF(N341="nulová",J341,0)</f>
        <v>0</v>
      </c>
      <c r="BJ341" s="97" t="s">
        <v>77</v>
      </c>
      <c r="BK341" s="253">
        <f>ROUND(I341*H341,2)</f>
        <v>0</v>
      </c>
      <c r="BL341" s="97" t="s">
        <v>167</v>
      </c>
      <c r="BM341" s="97" t="s">
        <v>1402</v>
      </c>
    </row>
    <row r="342" spans="2:65" s="258" customFormat="1">
      <c r="B342" s="257"/>
      <c r="D342" s="254" t="s">
        <v>171</v>
      </c>
      <c r="E342" s="259" t="s">
        <v>5</v>
      </c>
      <c r="F342" s="260" t="s">
        <v>181</v>
      </c>
      <c r="H342" s="259" t="s">
        <v>5</v>
      </c>
      <c r="I342" s="9"/>
      <c r="L342" s="257"/>
      <c r="M342" s="261"/>
      <c r="N342" s="262"/>
      <c r="O342" s="262"/>
      <c r="P342" s="262"/>
      <c r="Q342" s="262"/>
      <c r="R342" s="262"/>
      <c r="S342" s="262"/>
      <c r="T342" s="263"/>
      <c r="AT342" s="259" t="s">
        <v>171</v>
      </c>
      <c r="AU342" s="259" t="s">
        <v>81</v>
      </c>
      <c r="AV342" s="258" t="s">
        <v>77</v>
      </c>
      <c r="AW342" s="258" t="s">
        <v>36</v>
      </c>
      <c r="AX342" s="258" t="s">
        <v>73</v>
      </c>
      <c r="AY342" s="259" t="s">
        <v>160</v>
      </c>
    </row>
    <row r="343" spans="2:65" s="258" customFormat="1">
      <c r="B343" s="257"/>
      <c r="D343" s="254" t="s">
        <v>171</v>
      </c>
      <c r="E343" s="259" t="s">
        <v>5</v>
      </c>
      <c r="F343" s="260" t="s">
        <v>173</v>
      </c>
      <c r="H343" s="259" t="s">
        <v>5</v>
      </c>
      <c r="I343" s="9"/>
      <c r="L343" s="257"/>
      <c r="M343" s="261"/>
      <c r="N343" s="262"/>
      <c r="O343" s="262"/>
      <c r="P343" s="262"/>
      <c r="Q343" s="262"/>
      <c r="R343" s="262"/>
      <c r="S343" s="262"/>
      <c r="T343" s="263"/>
      <c r="AT343" s="259" t="s">
        <v>171</v>
      </c>
      <c r="AU343" s="259" t="s">
        <v>81</v>
      </c>
      <c r="AV343" s="258" t="s">
        <v>77</v>
      </c>
      <c r="AW343" s="258" t="s">
        <v>36</v>
      </c>
      <c r="AX343" s="258" t="s">
        <v>73</v>
      </c>
      <c r="AY343" s="259" t="s">
        <v>160</v>
      </c>
    </row>
    <row r="344" spans="2:65" s="265" customFormat="1">
      <c r="B344" s="264"/>
      <c r="D344" s="254" t="s">
        <v>171</v>
      </c>
      <c r="E344" s="266" t="s">
        <v>5</v>
      </c>
      <c r="F344" s="267" t="s">
        <v>1403</v>
      </c>
      <c r="H344" s="268">
        <v>32.375</v>
      </c>
      <c r="I344" s="10"/>
      <c r="L344" s="264"/>
      <c r="M344" s="269"/>
      <c r="N344" s="270"/>
      <c r="O344" s="270"/>
      <c r="P344" s="270"/>
      <c r="Q344" s="270"/>
      <c r="R344" s="270"/>
      <c r="S344" s="270"/>
      <c r="T344" s="271"/>
      <c r="AT344" s="266" t="s">
        <v>171</v>
      </c>
      <c r="AU344" s="266" t="s">
        <v>81</v>
      </c>
      <c r="AV344" s="265" t="s">
        <v>81</v>
      </c>
      <c r="AW344" s="265" t="s">
        <v>36</v>
      </c>
      <c r="AX344" s="265" t="s">
        <v>73</v>
      </c>
      <c r="AY344" s="266" t="s">
        <v>160</v>
      </c>
    </row>
    <row r="345" spans="2:65" s="265" customFormat="1">
      <c r="B345" s="264"/>
      <c r="D345" s="254" t="s">
        <v>171</v>
      </c>
      <c r="E345" s="266" t="s">
        <v>5</v>
      </c>
      <c r="F345" s="267" t="s">
        <v>1269</v>
      </c>
      <c r="H345" s="268">
        <v>17.5</v>
      </c>
      <c r="I345" s="10"/>
      <c r="L345" s="264"/>
      <c r="M345" s="269"/>
      <c r="N345" s="270"/>
      <c r="O345" s="270"/>
      <c r="P345" s="270"/>
      <c r="Q345" s="270"/>
      <c r="R345" s="270"/>
      <c r="S345" s="270"/>
      <c r="T345" s="271"/>
      <c r="AT345" s="266" t="s">
        <v>171</v>
      </c>
      <c r="AU345" s="266" t="s">
        <v>81</v>
      </c>
      <c r="AV345" s="265" t="s">
        <v>81</v>
      </c>
      <c r="AW345" s="265" t="s">
        <v>36</v>
      </c>
      <c r="AX345" s="265" t="s">
        <v>73</v>
      </c>
      <c r="AY345" s="266" t="s">
        <v>160</v>
      </c>
    </row>
    <row r="346" spans="2:65" s="273" customFormat="1">
      <c r="B346" s="272"/>
      <c r="D346" s="254" t="s">
        <v>171</v>
      </c>
      <c r="E346" s="274" t="s">
        <v>5</v>
      </c>
      <c r="F346" s="275" t="s">
        <v>176</v>
      </c>
      <c r="H346" s="276">
        <v>49.875</v>
      </c>
      <c r="I346" s="11"/>
      <c r="L346" s="272"/>
      <c r="M346" s="277"/>
      <c r="N346" s="278"/>
      <c r="O346" s="278"/>
      <c r="P346" s="278"/>
      <c r="Q346" s="278"/>
      <c r="R346" s="278"/>
      <c r="S346" s="278"/>
      <c r="T346" s="279"/>
      <c r="AT346" s="274" t="s">
        <v>171</v>
      </c>
      <c r="AU346" s="274" t="s">
        <v>81</v>
      </c>
      <c r="AV346" s="273" t="s">
        <v>167</v>
      </c>
      <c r="AW346" s="273" t="s">
        <v>36</v>
      </c>
      <c r="AX346" s="273" t="s">
        <v>77</v>
      </c>
      <c r="AY346" s="274" t="s">
        <v>160</v>
      </c>
    </row>
    <row r="347" spans="2:65" s="118" customFormat="1" ht="38.25" customHeight="1">
      <c r="B347" s="113"/>
      <c r="C347" s="243" t="s">
        <v>409</v>
      </c>
      <c r="D347" s="243" t="s">
        <v>162</v>
      </c>
      <c r="E347" s="244" t="s">
        <v>416</v>
      </c>
      <c r="F347" s="245" t="s">
        <v>417</v>
      </c>
      <c r="G347" s="246" t="s">
        <v>165</v>
      </c>
      <c r="H347" s="247">
        <v>49.875</v>
      </c>
      <c r="I347" s="8"/>
      <c r="J347" s="248">
        <f>ROUND(I347*H347,2)</f>
        <v>0</v>
      </c>
      <c r="K347" s="245" t="s">
        <v>188</v>
      </c>
      <c r="L347" s="113"/>
      <c r="M347" s="249" t="s">
        <v>5</v>
      </c>
      <c r="N347" s="250" t="s">
        <v>44</v>
      </c>
      <c r="O347" s="114"/>
      <c r="P347" s="251">
        <f>O347*H347</f>
        <v>0</v>
      </c>
      <c r="Q347" s="251">
        <v>0</v>
      </c>
      <c r="R347" s="251">
        <f>Q347*H347</f>
        <v>0</v>
      </c>
      <c r="S347" s="251">
        <v>0</v>
      </c>
      <c r="T347" s="252">
        <f>S347*H347</f>
        <v>0</v>
      </c>
      <c r="AR347" s="97" t="s">
        <v>167</v>
      </c>
      <c r="AT347" s="97" t="s">
        <v>162</v>
      </c>
      <c r="AU347" s="97" t="s">
        <v>81</v>
      </c>
      <c r="AY347" s="97" t="s">
        <v>160</v>
      </c>
      <c r="BE347" s="253">
        <f>IF(N347="základní",J347,0)</f>
        <v>0</v>
      </c>
      <c r="BF347" s="253">
        <f>IF(N347="snížená",J347,0)</f>
        <v>0</v>
      </c>
      <c r="BG347" s="253">
        <f>IF(N347="zákl. přenesená",J347,0)</f>
        <v>0</v>
      </c>
      <c r="BH347" s="253">
        <f>IF(N347="sníž. přenesená",J347,0)</f>
        <v>0</v>
      </c>
      <c r="BI347" s="253">
        <f>IF(N347="nulová",J347,0)</f>
        <v>0</v>
      </c>
      <c r="BJ347" s="97" t="s">
        <v>77</v>
      </c>
      <c r="BK347" s="253">
        <f>ROUND(I347*H347,2)</f>
        <v>0</v>
      </c>
      <c r="BL347" s="97" t="s">
        <v>167</v>
      </c>
      <c r="BM347" s="97" t="s">
        <v>1404</v>
      </c>
    </row>
    <row r="348" spans="2:65" s="258" customFormat="1">
      <c r="B348" s="257"/>
      <c r="D348" s="254" t="s">
        <v>171</v>
      </c>
      <c r="E348" s="259" t="s">
        <v>5</v>
      </c>
      <c r="F348" s="260" t="s">
        <v>181</v>
      </c>
      <c r="H348" s="259" t="s">
        <v>5</v>
      </c>
      <c r="I348" s="9"/>
      <c r="L348" s="257"/>
      <c r="M348" s="261"/>
      <c r="N348" s="262"/>
      <c r="O348" s="262"/>
      <c r="P348" s="262"/>
      <c r="Q348" s="262"/>
      <c r="R348" s="262"/>
      <c r="S348" s="262"/>
      <c r="T348" s="263"/>
      <c r="AT348" s="259" t="s">
        <v>171</v>
      </c>
      <c r="AU348" s="259" t="s">
        <v>81</v>
      </c>
      <c r="AV348" s="258" t="s">
        <v>77</v>
      </c>
      <c r="AW348" s="258" t="s">
        <v>36</v>
      </c>
      <c r="AX348" s="258" t="s">
        <v>73</v>
      </c>
      <c r="AY348" s="259" t="s">
        <v>160</v>
      </c>
    </row>
    <row r="349" spans="2:65" s="258" customFormat="1">
      <c r="B349" s="257"/>
      <c r="D349" s="254" t="s">
        <v>171</v>
      </c>
      <c r="E349" s="259" t="s">
        <v>5</v>
      </c>
      <c r="F349" s="260" t="s">
        <v>173</v>
      </c>
      <c r="H349" s="259" t="s">
        <v>5</v>
      </c>
      <c r="I349" s="9"/>
      <c r="L349" s="257"/>
      <c r="M349" s="261"/>
      <c r="N349" s="262"/>
      <c r="O349" s="262"/>
      <c r="P349" s="262"/>
      <c r="Q349" s="262"/>
      <c r="R349" s="262"/>
      <c r="S349" s="262"/>
      <c r="T349" s="263"/>
      <c r="AT349" s="259" t="s">
        <v>171</v>
      </c>
      <c r="AU349" s="259" t="s">
        <v>81</v>
      </c>
      <c r="AV349" s="258" t="s">
        <v>77</v>
      </c>
      <c r="AW349" s="258" t="s">
        <v>36</v>
      </c>
      <c r="AX349" s="258" t="s">
        <v>73</v>
      </c>
      <c r="AY349" s="259" t="s">
        <v>160</v>
      </c>
    </row>
    <row r="350" spans="2:65" s="265" customFormat="1">
      <c r="B350" s="264"/>
      <c r="D350" s="254" t="s">
        <v>171</v>
      </c>
      <c r="E350" s="266" t="s">
        <v>5</v>
      </c>
      <c r="F350" s="267" t="s">
        <v>1403</v>
      </c>
      <c r="H350" s="268">
        <v>32.375</v>
      </c>
      <c r="I350" s="10"/>
      <c r="L350" s="264"/>
      <c r="M350" s="269"/>
      <c r="N350" s="270"/>
      <c r="O350" s="270"/>
      <c r="P350" s="270"/>
      <c r="Q350" s="270"/>
      <c r="R350" s="270"/>
      <c r="S350" s="270"/>
      <c r="T350" s="271"/>
      <c r="AT350" s="266" t="s">
        <v>171</v>
      </c>
      <c r="AU350" s="266" t="s">
        <v>81</v>
      </c>
      <c r="AV350" s="265" t="s">
        <v>81</v>
      </c>
      <c r="AW350" s="265" t="s">
        <v>36</v>
      </c>
      <c r="AX350" s="265" t="s">
        <v>73</v>
      </c>
      <c r="AY350" s="266" t="s">
        <v>160</v>
      </c>
    </row>
    <row r="351" spans="2:65" s="265" customFormat="1">
      <c r="B351" s="264"/>
      <c r="D351" s="254" t="s">
        <v>171</v>
      </c>
      <c r="E351" s="266" t="s">
        <v>5</v>
      </c>
      <c r="F351" s="267" t="s">
        <v>1269</v>
      </c>
      <c r="H351" s="268">
        <v>17.5</v>
      </c>
      <c r="I351" s="10"/>
      <c r="L351" s="264"/>
      <c r="M351" s="269"/>
      <c r="N351" s="270"/>
      <c r="O351" s="270"/>
      <c r="P351" s="270"/>
      <c r="Q351" s="270"/>
      <c r="R351" s="270"/>
      <c r="S351" s="270"/>
      <c r="T351" s="271"/>
      <c r="AT351" s="266" t="s">
        <v>171</v>
      </c>
      <c r="AU351" s="266" t="s">
        <v>81</v>
      </c>
      <c r="AV351" s="265" t="s">
        <v>81</v>
      </c>
      <c r="AW351" s="265" t="s">
        <v>36</v>
      </c>
      <c r="AX351" s="265" t="s">
        <v>73</v>
      </c>
      <c r="AY351" s="266" t="s">
        <v>160</v>
      </c>
    </row>
    <row r="352" spans="2:65" s="273" customFormat="1">
      <c r="B352" s="272"/>
      <c r="D352" s="254" t="s">
        <v>171</v>
      </c>
      <c r="E352" s="274" t="s">
        <v>5</v>
      </c>
      <c r="F352" s="275" t="s">
        <v>176</v>
      </c>
      <c r="H352" s="276">
        <v>49.875</v>
      </c>
      <c r="I352" s="11"/>
      <c r="L352" s="272"/>
      <c r="M352" s="277"/>
      <c r="N352" s="278"/>
      <c r="O352" s="278"/>
      <c r="P352" s="278"/>
      <c r="Q352" s="278"/>
      <c r="R352" s="278"/>
      <c r="S352" s="278"/>
      <c r="T352" s="279"/>
      <c r="AT352" s="274" t="s">
        <v>171</v>
      </c>
      <c r="AU352" s="274" t="s">
        <v>81</v>
      </c>
      <c r="AV352" s="273" t="s">
        <v>167</v>
      </c>
      <c r="AW352" s="273" t="s">
        <v>36</v>
      </c>
      <c r="AX352" s="273" t="s">
        <v>77</v>
      </c>
      <c r="AY352" s="274" t="s">
        <v>160</v>
      </c>
    </row>
    <row r="353" spans="2:65" s="231" customFormat="1" ht="29.85" customHeight="1">
      <c r="B353" s="230"/>
      <c r="D353" s="232" t="s">
        <v>72</v>
      </c>
      <c r="E353" s="241" t="s">
        <v>213</v>
      </c>
      <c r="F353" s="241" t="s">
        <v>419</v>
      </c>
      <c r="I353" s="7"/>
      <c r="J353" s="242">
        <f>SUM(J354:J455)</f>
        <v>0</v>
      </c>
      <c r="L353" s="230"/>
      <c r="M353" s="235"/>
      <c r="N353" s="236"/>
      <c r="O353" s="236"/>
      <c r="P353" s="237">
        <f>SUM(P354:P451)</f>
        <v>0</v>
      </c>
      <c r="Q353" s="236"/>
      <c r="R353" s="237">
        <f>SUM(R354:R451)</f>
        <v>88.328183199999998</v>
      </c>
      <c r="S353" s="236"/>
      <c r="T353" s="238">
        <f>SUM(T354:T451)</f>
        <v>0.8</v>
      </c>
      <c r="AR353" s="232" t="s">
        <v>77</v>
      </c>
      <c r="AT353" s="239" t="s">
        <v>72</v>
      </c>
      <c r="AU353" s="239" t="s">
        <v>77</v>
      </c>
      <c r="AY353" s="232" t="s">
        <v>160</v>
      </c>
      <c r="BK353" s="240">
        <f>SUM(BK354:BK451)</f>
        <v>0</v>
      </c>
    </row>
    <row r="354" spans="2:65" s="118" customFormat="1" ht="25.5" customHeight="1">
      <c r="B354" s="113"/>
      <c r="C354" s="243" t="s">
        <v>415</v>
      </c>
      <c r="D354" s="243" t="s">
        <v>162</v>
      </c>
      <c r="E354" s="244" t="s">
        <v>1405</v>
      </c>
      <c r="F354" s="245" t="s">
        <v>1406</v>
      </c>
      <c r="G354" s="246" t="s">
        <v>187</v>
      </c>
      <c r="H354" s="247">
        <v>1</v>
      </c>
      <c r="I354" s="8"/>
      <c r="J354" s="248">
        <f>ROUND(I354*H354,2)</f>
        <v>0</v>
      </c>
      <c r="K354" s="245" t="s">
        <v>188</v>
      </c>
      <c r="L354" s="113"/>
      <c r="M354" s="249" t="s">
        <v>5</v>
      </c>
      <c r="N354" s="250" t="s">
        <v>44</v>
      </c>
      <c r="O354" s="114"/>
      <c r="P354" s="251">
        <f>O354*H354</f>
        <v>0</v>
      </c>
      <c r="Q354" s="251">
        <v>1.0000000000000001E-5</v>
      </c>
      <c r="R354" s="251">
        <f>Q354*H354</f>
        <v>1.0000000000000001E-5</v>
      </c>
      <c r="S354" s="251">
        <v>0</v>
      </c>
      <c r="T354" s="252">
        <f>S354*H354</f>
        <v>0</v>
      </c>
      <c r="AR354" s="97" t="s">
        <v>167</v>
      </c>
      <c r="AT354" s="97" t="s">
        <v>162</v>
      </c>
      <c r="AU354" s="97" t="s">
        <v>81</v>
      </c>
      <c r="AY354" s="97" t="s">
        <v>160</v>
      </c>
      <c r="BE354" s="253">
        <f>IF(N354="základní",J354,0)</f>
        <v>0</v>
      </c>
      <c r="BF354" s="253">
        <f>IF(N354="snížená",J354,0)</f>
        <v>0</v>
      </c>
      <c r="BG354" s="253">
        <f>IF(N354="zákl. přenesená",J354,0)</f>
        <v>0</v>
      </c>
      <c r="BH354" s="253">
        <f>IF(N354="sníž. přenesená",J354,0)</f>
        <v>0</v>
      </c>
      <c r="BI354" s="253">
        <f>IF(N354="nulová",J354,0)</f>
        <v>0</v>
      </c>
      <c r="BJ354" s="97" t="s">
        <v>77</v>
      </c>
      <c r="BK354" s="253">
        <f>ROUND(I354*H354,2)</f>
        <v>0</v>
      </c>
      <c r="BL354" s="97" t="s">
        <v>167</v>
      </c>
      <c r="BM354" s="97" t="s">
        <v>1407</v>
      </c>
    </row>
    <row r="355" spans="2:65" s="265" customFormat="1">
      <c r="B355" s="264"/>
      <c r="D355" s="254" t="s">
        <v>171</v>
      </c>
      <c r="E355" s="266" t="s">
        <v>5</v>
      </c>
      <c r="F355" s="267" t="s">
        <v>1408</v>
      </c>
      <c r="H355" s="268">
        <v>1</v>
      </c>
      <c r="I355" s="10"/>
      <c r="L355" s="264"/>
      <c r="M355" s="269"/>
      <c r="N355" s="270"/>
      <c r="O355" s="270"/>
      <c r="P355" s="270"/>
      <c r="Q355" s="270"/>
      <c r="R355" s="270"/>
      <c r="S355" s="270"/>
      <c r="T355" s="271"/>
      <c r="AT355" s="266" t="s">
        <v>171</v>
      </c>
      <c r="AU355" s="266" t="s">
        <v>81</v>
      </c>
      <c r="AV355" s="265" t="s">
        <v>81</v>
      </c>
      <c r="AW355" s="265" t="s">
        <v>36</v>
      </c>
      <c r="AX355" s="265" t="s">
        <v>77</v>
      </c>
      <c r="AY355" s="266" t="s">
        <v>160</v>
      </c>
    </row>
    <row r="356" spans="2:65" s="118" customFormat="1" ht="16.5" customHeight="1">
      <c r="B356" s="113"/>
      <c r="C356" s="280" t="s">
        <v>420</v>
      </c>
      <c r="D356" s="280" t="s">
        <v>277</v>
      </c>
      <c r="E356" s="281" t="s">
        <v>1409</v>
      </c>
      <c r="F356" s="282" t="s">
        <v>1410</v>
      </c>
      <c r="G356" s="283" t="s">
        <v>187</v>
      </c>
      <c r="H356" s="284">
        <v>1</v>
      </c>
      <c r="I356" s="12"/>
      <c r="J356" s="285">
        <f>ROUND(I356*H356,2)</f>
        <v>0</v>
      </c>
      <c r="K356" s="282" t="s">
        <v>188</v>
      </c>
      <c r="L356" s="286"/>
      <c r="M356" s="287" t="s">
        <v>5</v>
      </c>
      <c r="N356" s="288" t="s">
        <v>44</v>
      </c>
      <c r="O356" s="114"/>
      <c r="P356" s="251">
        <f>O356*H356</f>
        <v>0</v>
      </c>
      <c r="Q356" s="251">
        <v>0.188</v>
      </c>
      <c r="R356" s="251">
        <f>Q356*H356</f>
        <v>0.188</v>
      </c>
      <c r="S356" s="251">
        <v>0</v>
      </c>
      <c r="T356" s="252">
        <f>S356*H356</f>
        <v>0</v>
      </c>
      <c r="AR356" s="97" t="s">
        <v>213</v>
      </c>
      <c r="AT356" s="97" t="s">
        <v>277</v>
      </c>
      <c r="AU356" s="97" t="s">
        <v>81</v>
      </c>
      <c r="AY356" s="97" t="s">
        <v>160</v>
      </c>
      <c r="BE356" s="253">
        <f>IF(N356="základní",J356,0)</f>
        <v>0</v>
      </c>
      <c r="BF356" s="253">
        <f>IF(N356="snížená",J356,0)</f>
        <v>0</v>
      </c>
      <c r="BG356" s="253">
        <f>IF(N356="zákl. přenesená",J356,0)</f>
        <v>0</v>
      </c>
      <c r="BH356" s="253">
        <f>IF(N356="sníž. přenesená",J356,0)</f>
        <v>0</v>
      </c>
      <c r="BI356" s="253">
        <f>IF(N356="nulová",J356,0)</f>
        <v>0</v>
      </c>
      <c r="BJ356" s="97" t="s">
        <v>77</v>
      </c>
      <c r="BK356" s="253">
        <f>ROUND(I356*H356,2)</f>
        <v>0</v>
      </c>
      <c r="BL356" s="97" t="s">
        <v>167</v>
      </c>
      <c r="BM356" s="97" t="s">
        <v>1411</v>
      </c>
    </row>
    <row r="357" spans="2:65" s="118" customFormat="1" ht="38.25" customHeight="1">
      <c r="B357" s="113"/>
      <c r="C357" s="243" t="s">
        <v>425</v>
      </c>
      <c r="D357" s="243" t="s">
        <v>162</v>
      </c>
      <c r="E357" s="244" t="s">
        <v>1412</v>
      </c>
      <c r="F357" s="245" t="s">
        <v>2339</v>
      </c>
      <c r="G357" s="246" t="s">
        <v>187</v>
      </c>
      <c r="H357" s="247">
        <v>1</v>
      </c>
      <c r="I357" s="8"/>
      <c r="J357" s="248">
        <f>ROUND(I357*H357,2)</f>
        <v>0</v>
      </c>
      <c r="K357" s="245" t="s">
        <v>5</v>
      </c>
      <c r="L357" s="113"/>
      <c r="M357" s="249" t="s">
        <v>5</v>
      </c>
      <c r="N357" s="250" t="s">
        <v>44</v>
      </c>
      <c r="O357" s="114"/>
      <c r="P357" s="251">
        <f>O357*H357</f>
        <v>0</v>
      </c>
      <c r="Q357" s="251">
        <v>1.0000000000000001E-5</v>
      </c>
      <c r="R357" s="251">
        <f>Q357*H357</f>
        <v>1.0000000000000001E-5</v>
      </c>
      <c r="S357" s="251">
        <v>0</v>
      </c>
      <c r="T357" s="252">
        <f>S357*H357</f>
        <v>0</v>
      </c>
      <c r="AR357" s="97" t="s">
        <v>167</v>
      </c>
      <c r="AT357" s="97" t="s">
        <v>162</v>
      </c>
      <c r="AU357" s="97" t="s">
        <v>81</v>
      </c>
      <c r="AY357" s="97" t="s">
        <v>160</v>
      </c>
      <c r="BE357" s="253">
        <f>IF(N357="základní",J357,0)</f>
        <v>0</v>
      </c>
      <c r="BF357" s="253">
        <f>IF(N357="snížená",J357,0)</f>
        <v>0</v>
      </c>
      <c r="BG357" s="253">
        <f>IF(N357="zákl. přenesená",J357,0)</f>
        <v>0</v>
      </c>
      <c r="BH357" s="253">
        <f>IF(N357="sníž. přenesená",J357,0)</f>
        <v>0</v>
      </c>
      <c r="BI357" s="253">
        <f>IF(N357="nulová",J357,0)</f>
        <v>0</v>
      </c>
      <c r="BJ357" s="97" t="s">
        <v>77</v>
      </c>
      <c r="BK357" s="253">
        <f>ROUND(I357*H357,2)</f>
        <v>0</v>
      </c>
      <c r="BL357" s="97" t="s">
        <v>167</v>
      </c>
      <c r="BM357" s="97" t="s">
        <v>1413</v>
      </c>
    </row>
    <row r="358" spans="2:65" s="118" customFormat="1" ht="25.5" customHeight="1">
      <c r="B358" s="113"/>
      <c r="C358" s="243" t="s">
        <v>429</v>
      </c>
      <c r="D358" s="243" t="s">
        <v>162</v>
      </c>
      <c r="E358" s="244" t="s">
        <v>421</v>
      </c>
      <c r="F358" s="245" t="s">
        <v>422</v>
      </c>
      <c r="G358" s="246" t="s">
        <v>187</v>
      </c>
      <c r="H358" s="247">
        <v>94</v>
      </c>
      <c r="I358" s="8"/>
      <c r="J358" s="248">
        <f>ROUND(I358*H358,2)</f>
        <v>0</v>
      </c>
      <c r="K358" s="245" t="s">
        <v>188</v>
      </c>
      <c r="L358" s="113"/>
      <c r="M358" s="249" t="s">
        <v>5</v>
      </c>
      <c r="N358" s="250" t="s">
        <v>44</v>
      </c>
      <c r="O358" s="114"/>
      <c r="P358" s="251">
        <f>O358*H358</f>
        <v>0</v>
      </c>
      <c r="Q358" s="251">
        <v>3.0000000000000001E-5</v>
      </c>
      <c r="R358" s="251">
        <f>Q358*H358</f>
        <v>2.82E-3</v>
      </c>
      <c r="S358" s="251">
        <v>0</v>
      </c>
      <c r="T358" s="252">
        <f>S358*H358</f>
        <v>0</v>
      </c>
      <c r="AR358" s="97" t="s">
        <v>167</v>
      </c>
      <c r="AT358" s="97" t="s">
        <v>162</v>
      </c>
      <c r="AU358" s="97" t="s">
        <v>81</v>
      </c>
      <c r="AY358" s="97" t="s">
        <v>160</v>
      </c>
      <c r="BE358" s="253">
        <f>IF(N358="základní",J358,0)</f>
        <v>0</v>
      </c>
      <c r="BF358" s="253">
        <f>IF(N358="snížená",J358,0)</f>
        <v>0</v>
      </c>
      <c r="BG358" s="253">
        <f>IF(N358="zákl. přenesená",J358,0)</f>
        <v>0</v>
      </c>
      <c r="BH358" s="253">
        <f>IF(N358="sníž. přenesená",J358,0)</f>
        <v>0</v>
      </c>
      <c r="BI358" s="253">
        <f>IF(N358="nulová",J358,0)</f>
        <v>0</v>
      </c>
      <c r="BJ358" s="97" t="s">
        <v>77</v>
      </c>
      <c r="BK358" s="253">
        <f>ROUND(I358*H358,2)</f>
        <v>0</v>
      </c>
      <c r="BL358" s="97" t="s">
        <v>167</v>
      </c>
      <c r="BM358" s="97" t="s">
        <v>1414</v>
      </c>
    </row>
    <row r="359" spans="2:65" s="265" customFormat="1">
      <c r="B359" s="264"/>
      <c r="D359" s="254" t="s">
        <v>171</v>
      </c>
      <c r="E359" s="266" t="s">
        <v>5</v>
      </c>
      <c r="F359" s="267" t="s">
        <v>1415</v>
      </c>
      <c r="H359" s="268">
        <v>94</v>
      </c>
      <c r="I359" s="10"/>
      <c r="L359" s="264"/>
      <c r="M359" s="269"/>
      <c r="N359" s="270"/>
      <c r="O359" s="270"/>
      <c r="P359" s="270"/>
      <c r="Q359" s="270"/>
      <c r="R359" s="270"/>
      <c r="S359" s="270"/>
      <c r="T359" s="271"/>
      <c r="AT359" s="266" t="s">
        <v>171</v>
      </c>
      <c r="AU359" s="266" t="s">
        <v>81</v>
      </c>
      <c r="AV359" s="265" t="s">
        <v>81</v>
      </c>
      <c r="AW359" s="265" t="s">
        <v>36</v>
      </c>
      <c r="AX359" s="265" t="s">
        <v>77</v>
      </c>
      <c r="AY359" s="266" t="s">
        <v>160</v>
      </c>
    </row>
    <row r="360" spans="2:65" s="118" customFormat="1" ht="16.5" customHeight="1">
      <c r="B360" s="113"/>
      <c r="C360" s="280" t="s">
        <v>433</v>
      </c>
      <c r="D360" s="280" t="s">
        <v>277</v>
      </c>
      <c r="E360" s="281" t="s">
        <v>426</v>
      </c>
      <c r="F360" s="282" t="s">
        <v>427</v>
      </c>
      <c r="G360" s="283" t="s">
        <v>187</v>
      </c>
      <c r="H360" s="284">
        <v>94</v>
      </c>
      <c r="I360" s="12"/>
      <c r="J360" s="285">
        <f>ROUND(I360*H360,2)</f>
        <v>0</v>
      </c>
      <c r="K360" s="282" t="s">
        <v>188</v>
      </c>
      <c r="L360" s="286"/>
      <c r="M360" s="287" t="s">
        <v>5</v>
      </c>
      <c r="N360" s="288" t="s">
        <v>44</v>
      </c>
      <c r="O360" s="114"/>
      <c r="P360" s="251">
        <f>O360*H360</f>
        <v>0</v>
      </c>
      <c r="Q360" s="251">
        <v>2.4E-2</v>
      </c>
      <c r="R360" s="251">
        <f>Q360*H360</f>
        <v>2.2560000000000002</v>
      </c>
      <c r="S360" s="251">
        <v>0</v>
      </c>
      <c r="T360" s="252">
        <f>S360*H360</f>
        <v>0</v>
      </c>
      <c r="AR360" s="97" t="s">
        <v>213</v>
      </c>
      <c r="AT360" s="97" t="s">
        <v>277</v>
      </c>
      <c r="AU360" s="97" t="s">
        <v>81</v>
      </c>
      <c r="AY360" s="97" t="s">
        <v>160</v>
      </c>
      <c r="BE360" s="253">
        <f>IF(N360="základní",J360,0)</f>
        <v>0</v>
      </c>
      <c r="BF360" s="253">
        <f>IF(N360="snížená",J360,0)</f>
        <v>0</v>
      </c>
      <c r="BG360" s="253">
        <f>IF(N360="zákl. přenesená",J360,0)</f>
        <v>0</v>
      </c>
      <c r="BH360" s="253">
        <f>IF(N360="sníž. přenesená",J360,0)</f>
        <v>0</v>
      </c>
      <c r="BI360" s="253">
        <f>IF(N360="nulová",J360,0)</f>
        <v>0</v>
      </c>
      <c r="BJ360" s="97" t="s">
        <v>77</v>
      </c>
      <c r="BK360" s="253">
        <f>ROUND(I360*H360,2)</f>
        <v>0</v>
      </c>
      <c r="BL360" s="97" t="s">
        <v>167</v>
      </c>
      <c r="BM360" s="97" t="s">
        <v>1416</v>
      </c>
    </row>
    <row r="361" spans="2:65" s="118" customFormat="1" ht="38.25" customHeight="1">
      <c r="B361" s="113"/>
      <c r="C361" s="243" t="s">
        <v>438</v>
      </c>
      <c r="D361" s="243" t="s">
        <v>162</v>
      </c>
      <c r="E361" s="244" t="s">
        <v>430</v>
      </c>
      <c r="F361" s="245" t="s">
        <v>2326</v>
      </c>
      <c r="G361" s="246" t="s">
        <v>353</v>
      </c>
      <c r="H361" s="247">
        <v>47</v>
      </c>
      <c r="I361" s="8"/>
      <c r="J361" s="248">
        <f>ROUND(I361*H361,2)</f>
        <v>0</v>
      </c>
      <c r="K361" s="245" t="s">
        <v>188</v>
      </c>
      <c r="L361" s="113"/>
      <c r="M361" s="249" t="s">
        <v>5</v>
      </c>
      <c r="N361" s="250" t="s">
        <v>44</v>
      </c>
      <c r="O361" s="114"/>
      <c r="P361" s="251">
        <f>O361*H361</f>
        <v>0</v>
      </c>
      <c r="Q361" s="251">
        <v>8.4999999999999995E-4</v>
      </c>
      <c r="R361" s="251">
        <f>Q361*H361</f>
        <v>3.9949999999999999E-2</v>
      </c>
      <c r="S361" s="251">
        <v>0</v>
      </c>
      <c r="T361" s="252">
        <f>S361*H361</f>
        <v>0</v>
      </c>
      <c r="AR361" s="97" t="s">
        <v>167</v>
      </c>
      <c r="AT361" s="97" t="s">
        <v>162</v>
      </c>
      <c r="AU361" s="97" t="s">
        <v>81</v>
      </c>
      <c r="AY361" s="97" t="s">
        <v>160</v>
      </c>
      <c r="BE361" s="253">
        <f>IF(N361="základní",J361,0)</f>
        <v>0</v>
      </c>
      <c r="BF361" s="253">
        <f>IF(N361="snížená",J361,0)</f>
        <v>0</v>
      </c>
      <c r="BG361" s="253">
        <f>IF(N361="zákl. přenesená",J361,0)</f>
        <v>0</v>
      </c>
      <c r="BH361" s="253">
        <f>IF(N361="sníž. přenesená",J361,0)</f>
        <v>0</v>
      </c>
      <c r="BI361" s="253">
        <f>IF(N361="nulová",J361,0)</f>
        <v>0</v>
      </c>
      <c r="BJ361" s="97" t="s">
        <v>77</v>
      </c>
      <c r="BK361" s="253">
        <f>ROUND(I361*H361,2)</f>
        <v>0</v>
      </c>
      <c r="BL361" s="97" t="s">
        <v>167</v>
      </c>
      <c r="BM361" s="97" t="s">
        <v>1417</v>
      </c>
    </row>
    <row r="362" spans="2:65" s="118" customFormat="1" ht="25.5" customHeight="1">
      <c r="B362" s="113"/>
      <c r="C362" s="243" t="s">
        <v>443</v>
      </c>
      <c r="D362" s="243" t="s">
        <v>162</v>
      </c>
      <c r="E362" s="244" t="s">
        <v>713</v>
      </c>
      <c r="F362" s="245" t="s">
        <v>714</v>
      </c>
      <c r="G362" s="246" t="s">
        <v>187</v>
      </c>
      <c r="H362" s="247">
        <v>10</v>
      </c>
      <c r="I362" s="8"/>
      <c r="J362" s="248">
        <f>ROUND(I362*H362,2)</f>
        <v>0</v>
      </c>
      <c r="K362" s="245" t="s">
        <v>188</v>
      </c>
      <c r="L362" s="113"/>
      <c r="M362" s="249" t="s">
        <v>5</v>
      </c>
      <c r="N362" s="250" t="s">
        <v>44</v>
      </c>
      <c r="O362" s="114"/>
      <c r="P362" s="251">
        <f>O362*H362</f>
        <v>0</v>
      </c>
      <c r="Q362" s="251">
        <v>4.0000000000000003E-5</v>
      </c>
      <c r="R362" s="251">
        <f>Q362*H362</f>
        <v>4.0000000000000002E-4</v>
      </c>
      <c r="S362" s="251">
        <v>0</v>
      </c>
      <c r="T362" s="252">
        <f>S362*H362</f>
        <v>0</v>
      </c>
      <c r="AR362" s="97" t="s">
        <v>167</v>
      </c>
      <c r="AT362" s="97" t="s">
        <v>162</v>
      </c>
      <c r="AU362" s="97" t="s">
        <v>81</v>
      </c>
      <c r="AY362" s="97" t="s">
        <v>160</v>
      </c>
      <c r="BE362" s="253">
        <f>IF(N362="základní",J362,0)</f>
        <v>0</v>
      </c>
      <c r="BF362" s="253">
        <f>IF(N362="snížená",J362,0)</f>
        <v>0</v>
      </c>
      <c r="BG362" s="253">
        <f>IF(N362="zákl. přenesená",J362,0)</f>
        <v>0</v>
      </c>
      <c r="BH362" s="253">
        <f>IF(N362="sníž. přenesená",J362,0)</f>
        <v>0</v>
      </c>
      <c r="BI362" s="253">
        <f>IF(N362="nulová",J362,0)</f>
        <v>0</v>
      </c>
      <c r="BJ362" s="97" t="s">
        <v>77</v>
      </c>
      <c r="BK362" s="253">
        <f>ROUND(I362*H362,2)</f>
        <v>0</v>
      </c>
      <c r="BL362" s="97" t="s">
        <v>167</v>
      </c>
      <c r="BM362" s="97" t="s">
        <v>1418</v>
      </c>
    </row>
    <row r="363" spans="2:65" s="265" customFormat="1">
      <c r="B363" s="264"/>
      <c r="D363" s="254" t="s">
        <v>171</v>
      </c>
      <c r="E363" s="266" t="s">
        <v>5</v>
      </c>
      <c r="F363" s="267" t="s">
        <v>1419</v>
      </c>
      <c r="H363" s="268">
        <v>10</v>
      </c>
      <c r="I363" s="10"/>
      <c r="L363" s="264"/>
      <c r="M363" s="269"/>
      <c r="N363" s="270"/>
      <c r="O363" s="270"/>
      <c r="P363" s="270"/>
      <c r="Q363" s="270"/>
      <c r="R363" s="270"/>
      <c r="S363" s="270"/>
      <c r="T363" s="271"/>
      <c r="AT363" s="266" t="s">
        <v>171</v>
      </c>
      <c r="AU363" s="266" t="s">
        <v>81</v>
      </c>
      <c r="AV363" s="265" t="s">
        <v>81</v>
      </c>
      <c r="AW363" s="265" t="s">
        <v>36</v>
      </c>
      <c r="AX363" s="265" t="s">
        <v>77</v>
      </c>
      <c r="AY363" s="266" t="s">
        <v>160</v>
      </c>
    </row>
    <row r="364" spans="2:65" s="118" customFormat="1" ht="25.5" customHeight="1">
      <c r="B364" s="113"/>
      <c r="C364" s="280" t="s">
        <v>448</v>
      </c>
      <c r="D364" s="280" t="s">
        <v>277</v>
      </c>
      <c r="E364" s="281" t="s">
        <v>1420</v>
      </c>
      <c r="F364" s="282" t="s">
        <v>1421</v>
      </c>
      <c r="G364" s="283" t="s">
        <v>187</v>
      </c>
      <c r="H364" s="284">
        <v>10</v>
      </c>
      <c r="I364" s="12"/>
      <c r="J364" s="285">
        <f>ROUND(I364*H364,2)</f>
        <v>0</v>
      </c>
      <c r="K364" s="282" t="s">
        <v>5</v>
      </c>
      <c r="L364" s="286"/>
      <c r="M364" s="287" t="s">
        <v>5</v>
      </c>
      <c r="N364" s="288" t="s">
        <v>44</v>
      </c>
      <c r="O364" s="114"/>
      <c r="P364" s="251">
        <f>O364*H364</f>
        <v>0</v>
      </c>
      <c r="Q364" s="251">
        <v>3.6999999999999998E-2</v>
      </c>
      <c r="R364" s="251">
        <f>Q364*H364</f>
        <v>0.37</v>
      </c>
      <c r="S364" s="251">
        <v>0</v>
      </c>
      <c r="T364" s="252">
        <f>S364*H364</f>
        <v>0</v>
      </c>
      <c r="AR364" s="97" t="s">
        <v>213</v>
      </c>
      <c r="AT364" s="97" t="s">
        <v>277</v>
      </c>
      <c r="AU364" s="97" t="s">
        <v>81</v>
      </c>
      <c r="AY364" s="97" t="s">
        <v>160</v>
      </c>
      <c r="BE364" s="253">
        <f>IF(N364="základní",J364,0)</f>
        <v>0</v>
      </c>
      <c r="BF364" s="253">
        <f>IF(N364="snížená",J364,0)</f>
        <v>0</v>
      </c>
      <c r="BG364" s="253">
        <f>IF(N364="zákl. přenesená",J364,0)</f>
        <v>0</v>
      </c>
      <c r="BH364" s="253">
        <f>IF(N364="sníž. přenesená",J364,0)</f>
        <v>0</v>
      </c>
      <c r="BI364" s="253">
        <f>IF(N364="nulová",J364,0)</f>
        <v>0</v>
      </c>
      <c r="BJ364" s="97" t="s">
        <v>77</v>
      </c>
      <c r="BK364" s="253">
        <f>ROUND(I364*H364,2)</f>
        <v>0</v>
      </c>
      <c r="BL364" s="97" t="s">
        <v>167</v>
      </c>
      <c r="BM364" s="97" t="s">
        <v>1422</v>
      </c>
    </row>
    <row r="365" spans="2:65" s="118" customFormat="1" ht="38.25" customHeight="1">
      <c r="B365" s="113"/>
      <c r="C365" s="243" t="s">
        <v>452</v>
      </c>
      <c r="D365" s="243" t="s">
        <v>162</v>
      </c>
      <c r="E365" s="244" t="s">
        <v>720</v>
      </c>
      <c r="F365" s="245" t="s">
        <v>2327</v>
      </c>
      <c r="G365" s="246" t="s">
        <v>353</v>
      </c>
      <c r="H365" s="247">
        <v>5</v>
      </c>
      <c r="I365" s="8"/>
      <c r="J365" s="248">
        <f>ROUND(I365*H365,2)</f>
        <v>0</v>
      </c>
      <c r="K365" s="245" t="s">
        <v>188</v>
      </c>
      <c r="L365" s="113"/>
      <c r="M365" s="249" t="s">
        <v>5</v>
      </c>
      <c r="N365" s="250" t="s">
        <v>44</v>
      </c>
      <c r="O365" s="114"/>
      <c r="P365" s="251">
        <f>O365*H365</f>
        <v>0</v>
      </c>
      <c r="Q365" s="251">
        <v>1E-3</v>
      </c>
      <c r="R365" s="251">
        <f>Q365*H365</f>
        <v>5.0000000000000001E-3</v>
      </c>
      <c r="S365" s="251">
        <v>0</v>
      </c>
      <c r="T365" s="252">
        <f>S365*H365</f>
        <v>0</v>
      </c>
      <c r="AR365" s="97" t="s">
        <v>167</v>
      </c>
      <c r="AT365" s="97" t="s">
        <v>162</v>
      </c>
      <c r="AU365" s="97" t="s">
        <v>81</v>
      </c>
      <c r="AY365" s="97" t="s">
        <v>160</v>
      </c>
      <c r="BE365" s="253">
        <f>IF(N365="základní",J365,0)</f>
        <v>0</v>
      </c>
      <c r="BF365" s="253">
        <f>IF(N365="snížená",J365,0)</f>
        <v>0</v>
      </c>
      <c r="BG365" s="253">
        <f>IF(N365="zákl. přenesená",J365,0)</f>
        <v>0</v>
      </c>
      <c r="BH365" s="253">
        <f>IF(N365="sníž. přenesená",J365,0)</f>
        <v>0</v>
      </c>
      <c r="BI365" s="253">
        <f>IF(N365="nulová",J365,0)</f>
        <v>0</v>
      </c>
      <c r="BJ365" s="97" t="s">
        <v>77</v>
      </c>
      <c r="BK365" s="253">
        <f>ROUND(I365*H365,2)</f>
        <v>0</v>
      </c>
      <c r="BL365" s="97" t="s">
        <v>167</v>
      </c>
      <c r="BM365" s="97" t="s">
        <v>1423</v>
      </c>
    </row>
    <row r="366" spans="2:65" s="118" customFormat="1" ht="25.5" customHeight="1">
      <c r="B366" s="113"/>
      <c r="C366" s="243" t="s">
        <v>457</v>
      </c>
      <c r="D366" s="243" t="s">
        <v>162</v>
      </c>
      <c r="E366" s="244" t="s">
        <v>434</v>
      </c>
      <c r="F366" s="245" t="s">
        <v>435</v>
      </c>
      <c r="G366" s="246" t="s">
        <v>187</v>
      </c>
      <c r="H366" s="247">
        <v>0.5</v>
      </c>
      <c r="I366" s="8"/>
      <c r="J366" s="248">
        <f>ROUND(I366*H366,2)</f>
        <v>0</v>
      </c>
      <c r="K366" s="245" t="s">
        <v>188</v>
      </c>
      <c r="L366" s="113"/>
      <c r="M366" s="249" t="s">
        <v>5</v>
      </c>
      <c r="N366" s="250" t="s">
        <v>44</v>
      </c>
      <c r="O366" s="114"/>
      <c r="P366" s="251">
        <f>O366*H366</f>
        <v>0</v>
      </c>
      <c r="Q366" s="251">
        <v>5.0000000000000002E-5</v>
      </c>
      <c r="R366" s="251">
        <f>Q366*H366</f>
        <v>2.5000000000000001E-5</v>
      </c>
      <c r="S366" s="251">
        <v>0</v>
      </c>
      <c r="T366" s="252">
        <f>S366*H366</f>
        <v>0</v>
      </c>
      <c r="AR366" s="97" t="s">
        <v>167</v>
      </c>
      <c r="AT366" s="97" t="s">
        <v>162</v>
      </c>
      <c r="AU366" s="97" t="s">
        <v>81</v>
      </c>
      <c r="AY366" s="97" t="s">
        <v>160</v>
      </c>
      <c r="BE366" s="253">
        <f>IF(N366="základní",J366,0)</f>
        <v>0</v>
      </c>
      <c r="BF366" s="253">
        <f>IF(N366="snížená",J366,0)</f>
        <v>0</v>
      </c>
      <c r="BG366" s="253">
        <f>IF(N366="zákl. přenesená",J366,0)</f>
        <v>0</v>
      </c>
      <c r="BH366" s="253">
        <f>IF(N366="sníž. přenesená",J366,0)</f>
        <v>0</v>
      </c>
      <c r="BI366" s="253">
        <f>IF(N366="nulová",J366,0)</f>
        <v>0</v>
      </c>
      <c r="BJ366" s="97" t="s">
        <v>77</v>
      </c>
      <c r="BK366" s="253">
        <f>ROUND(I366*H366,2)</f>
        <v>0</v>
      </c>
      <c r="BL366" s="97" t="s">
        <v>167</v>
      </c>
      <c r="BM366" s="97" t="s">
        <v>1424</v>
      </c>
    </row>
    <row r="367" spans="2:65" s="118" customFormat="1" ht="25.5" customHeight="1">
      <c r="B367" s="113"/>
      <c r="C367" s="280" t="s">
        <v>461</v>
      </c>
      <c r="D367" s="280" t="s">
        <v>277</v>
      </c>
      <c r="E367" s="281" t="s">
        <v>1425</v>
      </c>
      <c r="F367" s="282" t="s">
        <v>1426</v>
      </c>
      <c r="G367" s="283" t="s">
        <v>187</v>
      </c>
      <c r="H367" s="284">
        <v>0.5</v>
      </c>
      <c r="I367" s="12"/>
      <c r="J367" s="285">
        <f>ROUND(I367*H367,2)</f>
        <v>0</v>
      </c>
      <c r="K367" s="282" t="s">
        <v>5</v>
      </c>
      <c r="L367" s="286"/>
      <c r="M367" s="287" t="s">
        <v>5</v>
      </c>
      <c r="N367" s="288" t="s">
        <v>44</v>
      </c>
      <c r="O367" s="114"/>
      <c r="P367" s="251">
        <f>O367*H367</f>
        <v>0</v>
      </c>
      <c r="Q367" s="251">
        <v>5.2999999999999999E-2</v>
      </c>
      <c r="R367" s="251">
        <f>Q367*H367</f>
        <v>2.6499999999999999E-2</v>
      </c>
      <c r="S367" s="251">
        <v>0</v>
      </c>
      <c r="T367" s="252">
        <f>S367*H367</f>
        <v>0</v>
      </c>
      <c r="AR367" s="97" t="s">
        <v>213</v>
      </c>
      <c r="AT367" s="97" t="s">
        <v>277</v>
      </c>
      <c r="AU367" s="97" t="s">
        <v>81</v>
      </c>
      <c r="AY367" s="97" t="s">
        <v>160</v>
      </c>
      <c r="BE367" s="253">
        <f>IF(N367="základní",J367,0)</f>
        <v>0</v>
      </c>
      <c r="BF367" s="253">
        <f>IF(N367="snížená",J367,0)</f>
        <v>0</v>
      </c>
      <c r="BG367" s="253">
        <f>IF(N367="zákl. přenesená",J367,0)</f>
        <v>0</v>
      </c>
      <c r="BH367" s="253">
        <f>IF(N367="sníž. přenesená",J367,0)</f>
        <v>0</v>
      </c>
      <c r="BI367" s="253">
        <f>IF(N367="nulová",J367,0)</f>
        <v>0</v>
      </c>
      <c r="BJ367" s="97" t="s">
        <v>77</v>
      </c>
      <c r="BK367" s="253">
        <f>ROUND(I367*H367,2)</f>
        <v>0</v>
      </c>
      <c r="BL367" s="97" t="s">
        <v>167</v>
      </c>
      <c r="BM367" s="97" t="s">
        <v>1427</v>
      </c>
    </row>
    <row r="368" spans="2:65" s="118" customFormat="1" ht="25.5" customHeight="1">
      <c r="B368" s="113"/>
      <c r="C368" s="243" t="s">
        <v>465</v>
      </c>
      <c r="D368" s="243" t="s">
        <v>162</v>
      </c>
      <c r="E368" s="244" t="s">
        <v>723</v>
      </c>
      <c r="F368" s="245" t="s">
        <v>724</v>
      </c>
      <c r="G368" s="246" t="s">
        <v>187</v>
      </c>
      <c r="H368" s="247">
        <v>75.36</v>
      </c>
      <c r="I368" s="8"/>
      <c r="J368" s="248">
        <f>ROUND(I368*H368,2)</f>
        <v>0</v>
      </c>
      <c r="K368" s="245" t="s">
        <v>188</v>
      </c>
      <c r="L368" s="113"/>
      <c r="M368" s="249" t="s">
        <v>5</v>
      </c>
      <c r="N368" s="250" t="s">
        <v>44</v>
      </c>
      <c r="O368" s="114"/>
      <c r="P368" s="251">
        <f>O368*H368</f>
        <v>0</v>
      </c>
      <c r="Q368" s="251">
        <v>8.0000000000000007E-5</v>
      </c>
      <c r="R368" s="251">
        <f>Q368*H368</f>
        <v>6.0288000000000008E-3</v>
      </c>
      <c r="S368" s="251">
        <v>0</v>
      </c>
      <c r="T368" s="252">
        <f>S368*H368</f>
        <v>0</v>
      </c>
      <c r="AR368" s="97" t="s">
        <v>167</v>
      </c>
      <c r="AT368" s="97" t="s">
        <v>162</v>
      </c>
      <c r="AU368" s="97" t="s">
        <v>81</v>
      </c>
      <c r="AY368" s="97" t="s">
        <v>160</v>
      </c>
      <c r="BE368" s="253">
        <f>IF(N368="základní",J368,0)</f>
        <v>0</v>
      </c>
      <c r="BF368" s="253">
        <f>IF(N368="snížená",J368,0)</f>
        <v>0</v>
      </c>
      <c r="BG368" s="253">
        <f>IF(N368="zákl. přenesená",J368,0)</f>
        <v>0</v>
      </c>
      <c r="BH368" s="253">
        <f>IF(N368="sníž. přenesená",J368,0)</f>
        <v>0</v>
      </c>
      <c r="BI368" s="253">
        <f>IF(N368="nulová",J368,0)</f>
        <v>0</v>
      </c>
      <c r="BJ368" s="97" t="s">
        <v>77</v>
      </c>
      <c r="BK368" s="253">
        <f>ROUND(I368*H368,2)</f>
        <v>0</v>
      </c>
      <c r="BL368" s="97" t="s">
        <v>167</v>
      </c>
      <c r="BM368" s="97" t="s">
        <v>1428</v>
      </c>
    </row>
    <row r="369" spans="2:65" s="258" customFormat="1">
      <c r="B369" s="257"/>
      <c r="D369" s="254" t="s">
        <v>171</v>
      </c>
      <c r="E369" s="259" t="s">
        <v>5</v>
      </c>
      <c r="F369" s="260" t="s">
        <v>689</v>
      </c>
      <c r="H369" s="259" t="s">
        <v>5</v>
      </c>
      <c r="I369" s="9"/>
      <c r="L369" s="257"/>
      <c r="M369" s="261"/>
      <c r="N369" s="262"/>
      <c r="O369" s="262"/>
      <c r="P369" s="262"/>
      <c r="Q369" s="262"/>
      <c r="R369" s="262"/>
      <c r="S369" s="262"/>
      <c r="T369" s="263"/>
      <c r="AT369" s="259" t="s">
        <v>171</v>
      </c>
      <c r="AU369" s="259" t="s">
        <v>81</v>
      </c>
      <c r="AV369" s="258" t="s">
        <v>77</v>
      </c>
      <c r="AW369" s="258" t="s">
        <v>36</v>
      </c>
      <c r="AX369" s="258" t="s">
        <v>73</v>
      </c>
      <c r="AY369" s="259" t="s">
        <v>160</v>
      </c>
    </row>
    <row r="370" spans="2:65" s="265" customFormat="1">
      <c r="B370" s="264"/>
      <c r="D370" s="254" t="s">
        <v>171</v>
      </c>
      <c r="E370" s="266" t="s">
        <v>5</v>
      </c>
      <c r="F370" s="267" t="s">
        <v>1429</v>
      </c>
      <c r="H370" s="268">
        <v>74.16</v>
      </c>
      <c r="I370" s="10"/>
      <c r="L370" s="264"/>
      <c r="M370" s="269"/>
      <c r="N370" s="270"/>
      <c r="O370" s="270"/>
      <c r="P370" s="270"/>
      <c r="Q370" s="270"/>
      <c r="R370" s="270"/>
      <c r="S370" s="270"/>
      <c r="T370" s="271"/>
      <c r="AT370" s="266" t="s">
        <v>171</v>
      </c>
      <c r="AU370" s="266" t="s">
        <v>81</v>
      </c>
      <c r="AV370" s="265" t="s">
        <v>81</v>
      </c>
      <c r="AW370" s="265" t="s">
        <v>36</v>
      </c>
      <c r="AX370" s="265" t="s">
        <v>73</v>
      </c>
      <c r="AY370" s="266" t="s">
        <v>160</v>
      </c>
    </row>
    <row r="371" spans="2:65" s="265" customFormat="1">
      <c r="B371" s="264"/>
      <c r="D371" s="254" t="s">
        <v>171</v>
      </c>
      <c r="E371" s="266" t="s">
        <v>5</v>
      </c>
      <c r="F371" s="267" t="s">
        <v>1430</v>
      </c>
      <c r="H371" s="268">
        <v>-2</v>
      </c>
      <c r="I371" s="10"/>
      <c r="L371" s="264"/>
      <c r="M371" s="269"/>
      <c r="N371" s="270"/>
      <c r="O371" s="270"/>
      <c r="P371" s="270"/>
      <c r="Q371" s="270"/>
      <c r="R371" s="270"/>
      <c r="S371" s="270"/>
      <c r="T371" s="271"/>
      <c r="AT371" s="266" t="s">
        <v>171</v>
      </c>
      <c r="AU371" s="266" t="s">
        <v>81</v>
      </c>
      <c r="AV371" s="265" t="s">
        <v>81</v>
      </c>
      <c r="AW371" s="265" t="s">
        <v>36</v>
      </c>
      <c r="AX371" s="265" t="s">
        <v>73</v>
      </c>
      <c r="AY371" s="266" t="s">
        <v>160</v>
      </c>
    </row>
    <row r="372" spans="2:65" s="265" customFormat="1">
      <c r="B372" s="264"/>
      <c r="D372" s="254" t="s">
        <v>171</v>
      </c>
      <c r="E372" s="266" t="s">
        <v>5</v>
      </c>
      <c r="F372" s="267" t="s">
        <v>1431</v>
      </c>
      <c r="H372" s="268">
        <v>3.2</v>
      </c>
      <c r="I372" s="10"/>
      <c r="L372" s="264"/>
      <c r="M372" s="269"/>
      <c r="N372" s="270"/>
      <c r="O372" s="270"/>
      <c r="P372" s="270"/>
      <c r="Q372" s="270"/>
      <c r="R372" s="270"/>
      <c r="S372" s="270"/>
      <c r="T372" s="271"/>
      <c r="AT372" s="266" t="s">
        <v>171</v>
      </c>
      <c r="AU372" s="266" t="s">
        <v>81</v>
      </c>
      <c r="AV372" s="265" t="s">
        <v>81</v>
      </c>
      <c r="AW372" s="265" t="s">
        <v>36</v>
      </c>
      <c r="AX372" s="265" t="s">
        <v>73</v>
      </c>
      <c r="AY372" s="266" t="s">
        <v>160</v>
      </c>
    </row>
    <row r="373" spans="2:65" s="273" customFormat="1">
      <c r="B373" s="272"/>
      <c r="D373" s="254" t="s">
        <v>171</v>
      </c>
      <c r="E373" s="274" t="s">
        <v>5</v>
      </c>
      <c r="F373" s="275" t="s">
        <v>176</v>
      </c>
      <c r="H373" s="276">
        <v>75.36</v>
      </c>
      <c r="I373" s="11"/>
      <c r="L373" s="272"/>
      <c r="M373" s="277"/>
      <c r="N373" s="278"/>
      <c r="O373" s="278"/>
      <c r="P373" s="278"/>
      <c r="Q373" s="278"/>
      <c r="R373" s="278"/>
      <c r="S373" s="278"/>
      <c r="T373" s="279"/>
      <c r="AT373" s="274" t="s">
        <v>171</v>
      </c>
      <c r="AU373" s="274" t="s">
        <v>81</v>
      </c>
      <c r="AV373" s="273" t="s">
        <v>167</v>
      </c>
      <c r="AW373" s="273" t="s">
        <v>36</v>
      </c>
      <c r="AX373" s="273" t="s">
        <v>77</v>
      </c>
      <c r="AY373" s="274" t="s">
        <v>160</v>
      </c>
    </row>
    <row r="374" spans="2:65" s="118" customFormat="1" ht="16.5" customHeight="1">
      <c r="B374" s="113"/>
      <c r="C374" s="280" t="s">
        <v>469</v>
      </c>
      <c r="D374" s="280" t="s">
        <v>277</v>
      </c>
      <c r="E374" s="281" t="s">
        <v>727</v>
      </c>
      <c r="F374" s="282" t="s">
        <v>728</v>
      </c>
      <c r="G374" s="283" t="s">
        <v>187</v>
      </c>
      <c r="H374" s="284">
        <v>75.56</v>
      </c>
      <c r="I374" s="12"/>
      <c r="J374" s="285">
        <f>ROUND(I374*H374,2)</f>
        <v>0</v>
      </c>
      <c r="K374" s="282" t="s">
        <v>5</v>
      </c>
      <c r="L374" s="286"/>
      <c r="M374" s="287" t="s">
        <v>5</v>
      </c>
      <c r="N374" s="288" t="s">
        <v>44</v>
      </c>
      <c r="O374" s="114"/>
      <c r="P374" s="251">
        <f>O374*H374</f>
        <v>0</v>
      </c>
      <c r="Q374" s="251">
        <v>7.1999999999999995E-2</v>
      </c>
      <c r="R374" s="251">
        <f>Q374*H374</f>
        <v>5.4403199999999998</v>
      </c>
      <c r="S374" s="251">
        <v>0</v>
      </c>
      <c r="T374" s="252">
        <f>S374*H374</f>
        <v>0</v>
      </c>
      <c r="AR374" s="97" t="s">
        <v>213</v>
      </c>
      <c r="AT374" s="97" t="s">
        <v>277</v>
      </c>
      <c r="AU374" s="97" t="s">
        <v>81</v>
      </c>
      <c r="AY374" s="97" t="s">
        <v>160</v>
      </c>
      <c r="BE374" s="253">
        <f>IF(N374="základní",J374,0)</f>
        <v>0</v>
      </c>
      <c r="BF374" s="253">
        <f>IF(N374="snížená",J374,0)</f>
        <v>0</v>
      </c>
      <c r="BG374" s="253">
        <f>IF(N374="zákl. přenesená",J374,0)</f>
        <v>0</v>
      </c>
      <c r="BH374" s="253">
        <f>IF(N374="sníž. přenesená",J374,0)</f>
        <v>0</v>
      </c>
      <c r="BI374" s="253">
        <f>IF(N374="nulová",J374,0)</f>
        <v>0</v>
      </c>
      <c r="BJ374" s="97" t="s">
        <v>77</v>
      </c>
      <c r="BK374" s="253">
        <f>ROUND(I374*H374,2)</f>
        <v>0</v>
      </c>
      <c r="BL374" s="97" t="s">
        <v>167</v>
      </c>
      <c r="BM374" s="97" t="s">
        <v>1432</v>
      </c>
    </row>
    <row r="375" spans="2:65" s="265" customFormat="1">
      <c r="B375" s="264"/>
      <c r="D375" s="254" t="s">
        <v>171</v>
      </c>
      <c r="E375" s="266" t="s">
        <v>5</v>
      </c>
      <c r="F375" s="267" t="s">
        <v>1433</v>
      </c>
      <c r="H375" s="268">
        <v>72.959999999999994</v>
      </c>
      <c r="I375" s="10"/>
      <c r="L375" s="264"/>
      <c r="M375" s="269"/>
      <c r="N375" s="270"/>
      <c r="O375" s="270"/>
      <c r="P375" s="270"/>
      <c r="Q375" s="270"/>
      <c r="R375" s="270"/>
      <c r="S375" s="270"/>
      <c r="T375" s="271"/>
      <c r="AT375" s="266" t="s">
        <v>171</v>
      </c>
      <c r="AU375" s="266" t="s">
        <v>81</v>
      </c>
      <c r="AV375" s="265" t="s">
        <v>81</v>
      </c>
      <c r="AW375" s="265" t="s">
        <v>36</v>
      </c>
      <c r="AX375" s="265" t="s">
        <v>73</v>
      </c>
      <c r="AY375" s="266" t="s">
        <v>160</v>
      </c>
    </row>
    <row r="376" spans="2:65" s="265" customFormat="1">
      <c r="B376" s="264"/>
      <c r="D376" s="254" t="s">
        <v>171</v>
      </c>
      <c r="E376" s="266" t="s">
        <v>5</v>
      </c>
      <c r="F376" s="267" t="s">
        <v>1434</v>
      </c>
      <c r="H376" s="268">
        <v>2.6</v>
      </c>
      <c r="I376" s="10"/>
      <c r="L376" s="264"/>
      <c r="M376" s="269"/>
      <c r="N376" s="270"/>
      <c r="O376" s="270"/>
      <c r="P376" s="270"/>
      <c r="Q376" s="270"/>
      <c r="R376" s="270"/>
      <c r="S376" s="270"/>
      <c r="T376" s="271"/>
      <c r="AT376" s="266" t="s">
        <v>171</v>
      </c>
      <c r="AU376" s="266" t="s">
        <v>81</v>
      </c>
      <c r="AV376" s="265" t="s">
        <v>81</v>
      </c>
      <c r="AW376" s="265" t="s">
        <v>36</v>
      </c>
      <c r="AX376" s="265" t="s">
        <v>73</v>
      </c>
      <c r="AY376" s="266" t="s">
        <v>160</v>
      </c>
    </row>
    <row r="377" spans="2:65" s="273" customFormat="1">
      <c r="B377" s="272"/>
      <c r="D377" s="254" t="s">
        <v>171</v>
      </c>
      <c r="E377" s="274" t="s">
        <v>5</v>
      </c>
      <c r="F377" s="275" t="s">
        <v>176</v>
      </c>
      <c r="H377" s="276">
        <v>75.56</v>
      </c>
      <c r="I377" s="11"/>
      <c r="L377" s="272"/>
      <c r="M377" s="277"/>
      <c r="N377" s="278"/>
      <c r="O377" s="278"/>
      <c r="P377" s="278"/>
      <c r="Q377" s="278"/>
      <c r="R377" s="278"/>
      <c r="S377" s="278"/>
      <c r="T377" s="279"/>
      <c r="AT377" s="274" t="s">
        <v>171</v>
      </c>
      <c r="AU377" s="274" t="s">
        <v>81</v>
      </c>
      <c r="AV377" s="273" t="s">
        <v>167</v>
      </c>
      <c r="AW377" s="273" t="s">
        <v>36</v>
      </c>
      <c r="AX377" s="273" t="s">
        <v>77</v>
      </c>
      <c r="AY377" s="274" t="s">
        <v>160</v>
      </c>
    </row>
    <row r="378" spans="2:65" s="118" customFormat="1" ht="25.5" customHeight="1">
      <c r="B378" s="113"/>
      <c r="C378" s="280" t="s">
        <v>473</v>
      </c>
      <c r="D378" s="280" t="s">
        <v>277</v>
      </c>
      <c r="E378" s="281" t="s">
        <v>731</v>
      </c>
      <c r="F378" s="282" t="s">
        <v>732</v>
      </c>
      <c r="G378" s="283" t="s">
        <v>187</v>
      </c>
      <c r="H378" s="284">
        <v>1.2</v>
      </c>
      <c r="I378" s="12"/>
      <c r="J378" s="285">
        <f>ROUND(I378*H378,2)</f>
        <v>0</v>
      </c>
      <c r="K378" s="282" t="s">
        <v>188</v>
      </c>
      <c r="L378" s="286"/>
      <c r="M378" s="287" t="s">
        <v>5</v>
      </c>
      <c r="N378" s="288" t="s">
        <v>44</v>
      </c>
      <c r="O378" s="114"/>
      <c r="P378" s="251">
        <f>O378*H378</f>
        <v>0</v>
      </c>
      <c r="Q378" s="251">
        <v>7.5020000000000003E-2</v>
      </c>
      <c r="R378" s="251">
        <f>Q378*H378</f>
        <v>9.0024000000000007E-2</v>
      </c>
      <c r="S378" s="251">
        <v>0</v>
      </c>
      <c r="T378" s="252">
        <f>S378*H378</f>
        <v>0</v>
      </c>
      <c r="AR378" s="97" t="s">
        <v>213</v>
      </c>
      <c r="AT378" s="97" t="s">
        <v>277</v>
      </c>
      <c r="AU378" s="97" t="s">
        <v>81</v>
      </c>
      <c r="AY378" s="97" t="s">
        <v>160</v>
      </c>
      <c r="BE378" s="253">
        <f>IF(N378="základní",J378,0)</f>
        <v>0</v>
      </c>
      <c r="BF378" s="253">
        <f>IF(N378="snížená",J378,0)</f>
        <v>0</v>
      </c>
      <c r="BG378" s="253">
        <f>IF(N378="zákl. přenesená",J378,0)</f>
        <v>0</v>
      </c>
      <c r="BH378" s="253">
        <f>IF(N378="sníž. přenesená",J378,0)</f>
        <v>0</v>
      </c>
      <c r="BI378" s="253">
        <f>IF(N378="nulová",J378,0)</f>
        <v>0</v>
      </c>
      <c r="BJ378" s="97" t="s">
        <v>77</v>
      </c>
      <c r="BK378" s="253">
        <f>ROUND(I378*H378,2)</f>
        <v>0</v>
      </c>
      <c r="BL378" s="97" t="s">
        <v>167</v>
      </c>
      <c r="BM378" s="97" t="s">
        <v>1435</v>
      </c>
    </row>
    <row r="379" spans="2:65" s="265" customFormat="1">
      <c r="B379" s="264"/>
      <c r="D379" s="254" t="s">
        <v>171</v>
      </c>
      <c r="E379" s="266" t="s">
        <v>5</v>
      </c>
      <c r="F379" s="267" t="s">
        <v>734</v>
      </c>
      <c r="H379" s="268">
        <v>1.2</v>
      </c>
      <c r="I379" s="10"/>
      <c r="L379" s="264"/>
      <c r="M379" s="269"/>
      <c r="N379" s="270"/>
      <c r="O379" s="270"/>
      <c r="P379" s="270"/>
      <c r="Q379" s="270"/>
      <c r="R379" s="270"/>
      <c r="S379" s="270"/>
      <c r="T379" s="271"/>
      <c r="AT379" s="266" t="s">
        <v>171</v>
      </c>
      <c r="AU379" s="266" t="s">
        <v>81</v>
      </c>
      <c r="AV379" s="265" t="s">
        <v>81</v>
      </c>
      <c r="AW379" s="265" t="s">
        <v>36</v>
      </c>
      <c r="AX379" s="265" t="s">
        <v>77</v>
      </c>
      <c r="AY379" s="266" t="s">
        <v>160</v>
      </c>
    </row>
    <row r="380" spans="2:65" s="118" customFormat="1" ht="16.5" customHeight="1">
      <c r="B380" s="113"/>
      <c r="C380" s="280" t="s">
        <v>477</v>
      </c>
      <c r="D380" s="280" t="s">
        <v>277</v>
      </c>
      <c r="E380" s="281" t="s">
        <v>1436</v>
      </c>
      <c r="F380" s="282" t="s">
        <v>1437</v>
      </c>
      <c r="G380" s="283" t="s">
        <v>187</v>
      </c>
      <c r="H380" s="284">
        <v>1.8</v>
      </c>
      <c r="I380" s="12"/>
      <c r="J380" s="285">
        <f>ROUND(I380*H380,2)</f>
        <v>0</v>
      </c>
      <c r="K380" s="282" t="s">
        <v>188</v>
      </c>
      <c r="L380" s="286"/>
      <c r="M380" s="287" t="s">
        <v>5</v>
      </c>
      <c r="N380" s="288" t="s">
        <v>44</v>
      </c>
      <c r="O380" s="114"/>
      <c r="P380" s="251">
        <f>O380*H380</f>
        <v>0</v>
      </c>
      <c r="Q380" s="251">
        <v>9.3350000000000002E-2</v>
      </c>
      <c r="R380" s="251">
        <f>Q380*H380</f>
        <v>0.16803000000000001</v>
      </c>
      <c r="S380" s="251">
        <v>0</v>
      </c>
      <c r="T380" s="252">
        <f>S380*H380</f>
        <v>0</v>
      </c>
      <c r="AR380" s="97" t="s">
        <v>213</v>
      </c>
      <c r="AT380" s="97" t="s">
        <v>277</v>
      </c>
      <c r="AU380" s="97" t="s">
        <v>81</v>
      </c>
      <c r="AY380" s="97" t="s">
        <v>160</v>
      </c>
      <c r="BE380" s="253">
        <f>IF(N380="základní",J380,0)</f>
        <v>0</v>
      </c>
      <c r="BF380" s="253">
        <f>IF(N380="snížená",J380,0)</f>
        <v>0</v>
      </c>
      <c r="BG380" s="253">
        <f>IF(N380="zákl. přenesená",J380,0)</f>
        <v>0</v>
      </c>
      <c r="BH380" s="253">
        <f>IF(N380="sníž. přenesená",J380,0)</f>
        <v>0</v>
      </c>
      <c r="BI380" s="253">
        <f>IF(N380="nulová",J380,0)</f>
        <v>0</v>
      </c>
      <c r="BJ380" s="97" t="s">
        <v>77</v>
      </c>
      <c r="BK380" s="253">
        <f>ROUND(I380*H380,2)</f>
        <v>0</v>
      </c>
      <c r="BL380" s="97" t="s">
        <v>167</v>
      </c>
      <c r="BM380" s="97" t="s">
        <v>1438</v>
      </c>
    </row>
    <row r="381" spans="2:65" s="265" customFormat="1">
      <c r="B381" s="264"/>
      <c r="D381" s="254" t="s">
        <v>171</v>
      </c>
      <c r="E381" s="266" t="s">
        <v>5</v>
      </c>
      <c r="F381" s="267" t="s">
        <v>1439</v>
      </c>
      <c r="H381" s="268">
        <v>1.8</v>
      </c>
      <c r="I381" s="10"/>
      <c r="L381" s="264"/>
      <c r="M381" s="269"/>
      <c r="N381" s="270"/>
      <c r="O381" s="270"/>
      <c r="P381" s="270"/>
      <c r="Q381" s="270"/>
      <c r="R381" s="270"/>
      <c r="S381" s="270"/>
      <c r="T381" s="271"/>
      <c r="AT381" s="266" t="s">
        <v>171</v>
      </c>
      <c r="AU381" s="266" t="s">
        <v>81</v>
      </c>
      <c r="AV381" s="265" t="s">
        <v>81</v>
      </c>
      <c r="AW381" s="265" t="s">
        <v>36</v>
      </c>
      <c r="AX381" s="265" t="s">
        <v>77</v>
      </c>
      <c r="AY381" s="266" t="s">
        <v>160</v>
      </c>
    </row>
    <row r="382" spans="2:65" s="118" customFormat="1" ht="25.5" customHeight="1">
      <c r="B382" s="113"/>
      <c r="C382" s="243" t="s">
        <v>483</v>
      </c>
      <c r="D382" s="243" t="s">
        <v>162</v>
      </c>
      <c r="E382" s="244" t="s">
        <v>1440</v>
      </c>
      <c r="F382" s="245" t="s">
        <v>1441</v>
      </c>
      <c r="G382" s="246" t="s">
        <v>187</v>
      </c>
      <c r="H382" s="247">
        <v>234.7</v>
      </c>
      <c r="I382" s="8"/>
      <c r="J382" s="248">
        <f>ROUND(I382*H382,2)</f>
        <v>0</v>
      </c>
      <c r="K382" s="245" t="s">
        <v>188</v>
      </c>
      <c r="L382" s="113"/>
      <c r="M382" s="249" t="s">
        <v>5</v>
      </c>
      <c r="N382" s="250" t="s">
        <v>44</v>
      </c>
      <c r="O382" s="114"/>
      <c r="P382" s="251">
        <f>O382*H382</f>
        <v>0</v>
      </c>
      <c r="Q382" s="251">
        <v>1.1E-4</v>
      </c>
      <c r="R382" s="251">
        <f>Q382*H382</f>
        <v>2.5817E-2</v>
      </c>
      <c r="S382" s="251">
        <v>0</v>
      </c>
      <c r="T382" s="252">
        <f>S382*H382</f>
        <v>0</v>
      </c>
      <c r="AR382" s="97" t="s">
        <v>167</v>
      </c>
      <c r="AT382" s="97" t="s">
        <v>162</v>
      </c>
      <c r="AU382" s="97" t="s">
        <v>81</v>
      </c>
      <c r="AY382" s="97" t="s">
        <v>160</v>
      </c>
      <c r="BE382" s="253">
        <f>IF(N382="základní",J382,0)</f>
        <v>0</v>
      </c>
      <c r="BF382" s="253">
        <f>IF(N382="snížená",J382,0)</f>
        <v>0</v>
      </c>
      <c r="BG382" s="253">
        <f>IF(N382="zákl. přenesená",J382,0)</f>
        <v>0</v>
      </c>
      <c r="BH382" s="253">
        <f>IF(N382="sníž. přenesená",J382,0)</f>
        <v>0</v>
      </c>
      <c r="BI382" s="253">
        <f>IF(N382="nulová",J382,0)</f>
        <v>0</v>
      </c>
      <c r="BJ382" s="97" t="s">
        <v>77</v>
      </c>
      <c r="BK382" s="253">
        <f>ROUND(I382*H382,2)</f>
        <v>0</v>
      </c>
      <c r="BL382" s="97" t="s">
        <v>167</v>
      </c>
      <c r="BM382" s="97" t="s">
        <v>1442</v>
      </c>
    </row>
    <row r="383" spans="2:65" s="265" customFormat="1">
      <c r="B383" s="264"/>
      <c r="D383" s="254" t="s">
        <v>171</v>
      </c>
      <c r="E383" s="266" t="s">
        <v>5</v>
      </c>
      <c r="F383" s="267" t="s">
        <v>1443</v>
      </c>
      <c r="H383" s="268">
        <v>235.2</v>
      </c>
      <c r="I383" s="10"/>
      <c r="L383" s="264"/>
      <c r="M383" s="269"/>
      <c r="N383" s="270"/>
      <c r="O383" s="270"/>
      <c r="P383" s="270"/>
      <c r="Q383" s="270"/>
      <c r="R383" s="270"/>
      <c r="S383" s="270"/>
      <c r="T383" s="271"/>
      <c r="AT383" s="266" t="s">
        <v>171</v>
      </c>
      <c r="AU383" s="266" t="s">
        <v>81</v>
      </c>
      <c r="AV383" s="265" t="s">
        <v>81</v>
      </c>
      <c r="AW383" s="265" t="s">
        <v>36</v>
      </c>
      <c r="AX383" s="265" t="s">
        <v>73</v>
      </c>
      <c r="AY383" s="266" t="s">
        <v>160</v>
      </c>
    </row>
    <row r="384" spans="2:65" s="265" customFormat="1">
      <c r="B384" s="264"/>
      <c r="D384" s="254" t="s">
        <v>171</v>
      </c>
      <c r="E384" s="266" t="s">
        <v>5</v>
      </c>
      <c r="F384" s="267" t="s">
        <v>1444</v>
      </c>
      <c r="H384" s="268">
        <v>-6</v>
      </c>
      <c r="I384" s="10"/>
      <c r="L384" s="264"/>
      <c r="M384" s="269"/>
      <c r="N384" s="270"/>
      <c r="O384" s="270"/>
      <c r="P384" s="270"/>
      <c r="Q384" s="270"/>
      <c r="R384" s="270"/>
      <c r="S384" s="270"/>
      <c r="T384" s="271"/>
      <c r="AT384" s="266" t="s">
        <v>171</v>
      </c>
      <c r="AU384" s="266" t="s">
        <v>81</v>
      </c>
      <c r="AV384" s="265" t="s">
        <v>81</v>
      </c>
      <c r="AW384" s="265" t="s">
        <v>36</v>
      </c>
      <c r="AX384" s="265" t="s">
        <v>73</v>
      </c>
      <c r="AY384" s="266" t="s">
        <v>160</v>
      </c>
    </row>
    <row r="385" spans="2:65" s="265" customFormat="1">
      <c r="B385" s="264"/>
      <c r="D385" s="254" t="s">
        <v>171</v>
      </c>
      <c r="E385" s="266" t="s">
        <v>5</v>
      </c>
      <c r="F385" s="267" t="s">
        <v>1445</v>
      </c>
      <c r="H385" s="268">
        <v>5.5</v>
      </c>
      <c r="I385" s="10"/>
      <c r="L385" s="264"/>
      <c r="M385" s="269"/>
      <c r="N385" s="270"/>
      <c r="O385" s="270"/>
      <c r="P385" s="270"/>
      <c r="Q385" s="270"/>
      <c r="R385" s="270"/>
      <c r="S385" s="270"/>
      <c r="T385" s="271"/>
      <c r="AT385" s="266" t="s">
        <v>171</v>
      </c>
      <c r="AU385" s="266" t="s">
        <v>81</v>
      </c>
      <c r="AV385" s="265" t="s">
        <v>81</v>
      </c>
      <c r="AW385" s="265" t="s">
        <v>36</v>
      </c>
      <c r="AX385" s="265" t="s">
        <v>73</v>
      </c>
      <c r="AY385" s="266" t="s">
        <v>160</v>
      </c>
    </row>
    <row r="386" spans="2:65" s="273" customFormat="1">
      <c r="B386" s="272"/>
      <c r="D386" s="254" t="s">
        <v>171</v>
      </c>
      <c r="E386" s="274" t="s">
        <v>5</v>
      </c>
      <c r="F386" s="275" t="s">
        <v>176</v>
      </c>
      <c r="H386" s="276">
        <v>234.7</v>
      </c>
      <c r="I386" s="11"/>
      <c r="L386" s="272"/>
      <c r="M386" s="277"/>
      <c r="N386" s="278"/>
      <c r="O386" s="278"/>
      <c r="P386" s="278"/>
      <c r="Q386" s="278"/>
      <c r="R386" s="278"/>
      <c r="S386" s="278"/>
      <c r="T386" s="279"/>
      <c r="AT386" s="274" t="s">
        <v>171</v>
      </c>
      <c r="AU386" s="274" t="s">
        <v>81</v>
      </c>
      <c r="AV386" s="273" t="s">
        <v>167</v>
      </c>
      <c r="AW386" s="273" t="s">
        <v>36</v>
      </c>
      <c r="AX386" s="273" t="s">
        <v>77</v>
      </c>
      <c r="AY386" s="274" t="s">
        <v>160</v>
      </c>
    </row>
    <row r="387" spans="2:65" s="118" customFormat="1" ht="16.5" customHeight="1">
      <c r="B387" s="113"/>
      <c r="C387" s="280" t="s">
        <v>487</v>
      </c>
      <c r="D387" s="280" t="s">
        <v>277</v>
      </c>
      <c r="E387" s="281" t="s">
        <v>1446</v>
      </c>
      <c r="F387" s="282" t="s">
        <v>1447</v>
      </c>
      <c r="G387" s="283" t="s">
        <v>187</v>
      </c>
      <c r="H387" s="284">
        <v>227.27</v>
      </c>
      <c r="I387" s="12"/>
      <c r="J387" s="285">
        <f>ROUND(I387*H387,2)</f>
        <v>0</v>
      </c>
      <c r="K387" s="282" t="s">
        <v>5</v>
      </c>
      <c r="L387" s="286"/>
      <c r="M387" s="287" t="s">
        <v>5</v>
      </c>
      <c r="N387" s="288" t="s">
        <v>44</v>
      </c>
      <c r="O387" s="114"/>
      <c r="P387" s="251">
        <f>O387*H387</f>
        <v>0</v>
      </c>
      <c r="Q387" s="251">
        <v>0.13600000000000001</v>
      </c>
      <c r="R387" s="251">
        <f>Q387*H387</f>
        <v>30.908720000000002</v>
      </c>
      <c r="S387" s="251">
        <v>0</v>
      </c>
      <c r="T387" s="252">
        <f>S387*H387</f>
        <v>0</v>
      </c>
      <c r="AR387" s="97" t="s">
        <v>213</v>
      </c>
      <c r="AT387" s="97" t="s">
        <v>277</v>
      </c>
      <c r="AU387" s="97" t="s">
        <v>81</v>
      </c>
      <c r="AY387" s="97" t="s">
        <v>160</v>
      </c>
      <c r="BE387" s="253">
        <f>IF(N387="základní",J387,0)</f>
        <v>0</v>
      </c>
      <c r="BF387" s="253">
        <f>IF(N387="snížená",J387,0)</f>
        <v>0</v>
      </c>
      <c r="BG387" s="253">
        <f>IF(N387="zákl. přenesená",J387,0)</f>
        <v>0</v>
      </c>
      <c r="BH387" s="253">
        <f>IF(N387="sníž. přenesená",J387,0)</f>
        <v>0</v>
      </c>
      <c r="BI387" s="253">
        <f>IF(N387="nulová",J387,0)</f>
        <v>0</v>
      </c>
      <c r="BJ387" s="97" t="s">
        <v>77</v>
      </c>
      <c r="BK387" s="253">
        <f>ROUND(I387*H387,2)</f>
        <v>0</v>
      </c>
      <c r="BL387" s="97" t="s">
        <v>167</v>
      </c>
      <c r="BM387" s="97" t="s">
        <v>1448</v>
      </c>
    </row>
    <row r="388" spans="2:65" s="265" customFormat="1">
      <c r="B388" s="264"/>
      <c r="D388" s="254" t="s">
        <v>171</v>
      </c>
      <c r="E388" s="266" t="s">
        <v>5</v>
      </c>
      <c r="F388" s="267" t="s">
        <v>1449</v>
      </c>
      <c r="H388" s="268">
        <v>222.37</v>
      </c>
      <c r="I388" s="10"/>
      <c r="L388" s="264"/>
      <c r="M388" s="269"/>
      <c r="N388" s="270"/>
      <c r="O388" s="270"/>
      <c r="P388" s="270"/>
      <c r="Q388" s="270"/>
      <c r="R388" s="270"/>
      <c r="S388" s="270"/>
      <c r="T388" s="271"/>
      <c r="AT388" s="266" t="s">
        <v>171</v>
      </c>
      <c r="AU388" s="266" t="s">
        <v>81</v>
      </c>
      <c r="AV388" s="265" t="s">
        <v>81</v>
      </c>
      <c r="AW388" s="265" t="s">
        <v>36</v>
      </c>
      <c r="AX388" s="265" t="s">
        <v>73</v>
      </c>
      <c r="AY388" s="266" t="s">
        <v>160</v>
      </c>
    </row>
    <row r="389" spans="2:65" s="265" customFormat="1">
      <c r="B389" s="264"/>
      <c r="D389" s="254" t="s">
        <v>171</v>
      </c>
      <c r="E389" s="266" t="s">
        <v>5</v>
      </c>
      <c r="F389" s="267" t="s">
        <v>1450</v>
      </c>
      <c r="H389" s="268">
        <v>4.9000000000000004</v>
      </c>
      <c r="I389" s="10"/>
      <c r="L389" s="264"/>
      <c r="M389" s="269"/>
      <c r="N389" s="270"/>
      <c r="O389" s="270"/>
      <c r="P389" s="270"/>
      <c r="Q389" s="270"/>
      <c r="R389" s="270"/>
      <c r="S389" s="270"/>
      <c r="T389" s="271"/>
      <c r="AT389" s="266" t="s">
        <v>171</v>
      </c>
      <c r="AU389" s="266" t="s">
        <v>81</v>
      </c>
      <c r="AV389" s="265" t="s">
        <v>81</v>
      </c>
      <c r="AW389" s="265" t="s">
        <v>36</v>
      </c>
      <c r="AX389" s="265" t="s">
        <v>73</v>
      </c>
      <c r="AY389" s="266" t="s">
        <v>160</v>
      </c>
    </row>
    <row r="390" spans="2:65" s="273" customFormat="1">
      <c r="B390" s="272"/>
      <c r="D390" s="254" t="s">
        <v>171</v>
      </c>
      <c r="E390" s="274" t="s">
        <v>5</v>
      </c>
      <c r="F390" s="275" t="s">
        <v>176</v>
      </c>
      <c r="H390" s="276">
        <v>227.27</v>
      </c>
      <c r="I390" s="11"/>
      <c r="L390" s="272"/>
      <c r="M390" s="277"/>
      <c r="N390" s="278"/>
      <c r="O390" s="278"/>
      <c r="P390" s="278"/>
      <c r="Q390" s="278"/>
      <c r="R390" s="278"/>
      <c r="S390" s="278"/>
      <c r="T390" s="279"/>
      <c r="AT390" s="274" t="s">
        <v>171</v>
      </c>
      <c r="AU390" s="274" t="s">
        <v>81</v>
      </c>
      <c r="AV390" s="273" t="s">
        <v>167</v>
      </c>
      <c r="AW390" s="273" t="s">
        <v>36</v>
      </c>
      <c r="AX390" s="273" t="s">
        <v>77</v>
      </c>
      <c r="AY390" s="274" t="s">
        <v>160</v>
      </c>
    </row>
    <row r="391" spans="2:65" s="118" customFormat="1" ht="25.5" customHeight="1">
      <c r="B391" s="113"/>
      <c r="C391" s="280" t="s">
        <v>491</v>
      </c>
      <c r="D391" s="280" t="s">
        <v>277</v>
      </c>
      <c r="E391" s="281" t="s">
        <v>1451</v>
      </c>
      <c r="F391" s="282" t="s">
        <v>1452</v>
      </c>
      <c r="G391" s="283" t="s">
        <v>187</v>
      </c>
      <c r="H391" s="284">
        <v>3.6</v>
      </c>
      <c r="I391" s="12"/>
      <c r="J391" s="285">
        <f>ROUND(I391*H391,2)</f>
        <v>0</v>
      </c>
      <c r="K391" s="282" t="s">
        <v>188</v>
      </c>
      <c r="L391" s="286"/>
      <c r="M391" s="287" t="s">
        <v>5</v>
      </c>
      <c r="N391" s="288" t="s">
        <v>44</v>
      </c>
      <c r="O391" s="114"/>
      <c r="P391" s="251">
        <f>O391*H391</f>
        <v>0</v>
      </c>
      <c r="Q391" s="251">
        <v>0.12664</v>
      </c>
      <c r="R391" s="251">
        <f>Q391*H391</f>
        <v>0.45590400000000003</v>
      </c>
      <c r="S391" s="251">
        <v>0</v>
      </c>
      <c r="T391" s="252">
        <f>S391*H391</f>
        <v>0</v>
      </c>
      <c r="AR391" s="97" t="s">
        <v>213</v>
      </c>
      <c r="AT391" s="97" t="s">
        <v>277</v>
      </c>
      <c r="AU391" s="97" t="s">
        <v>81</v>
      </c>
      <c r="AY391" s="97" t="s">
        <v>160</v>
      </c>
      <c r="BE391" s="253">
        <f>IF(N391="základní",J391,0)</f>
        <v>0</v>
      </c>
      <c r="BF391" s="253">
        <f>IF(N391="snížená",J391,0)</f>
        <v>0</v>
      </c>
      <c r="BG391" s="253">
        <f>IF(N391="zákl. přenesená",J391,0)</f>
        <v>0</v>
      </c>
      <c r="BH391" s="253">
        <f>IF(N391="sníž. přenesená",J391,0)</f>
        <v>0</v>
      </c>
      <c r="BI391" s="253">
        <f>IF(N391="nulová",J391,0)</f>
        <v>0</v>
      </c>
      <c r="BJ391" s="97" t="s">
        <v>77</v>
      </c>
      <c r="BK391" s="253">
        <f>ROUND(I391*H391,2)</f>
        <v>0</v>
      </c>
      <c r="BL391" s="97" t="s">
        <v>167</v>
      </c>
      <c r="BM391" s="97" t="s">
        <v>1453</v>
      </c>
    </row>
    <row r="392" spans="2:65" s="265" customFormat="1">
      <c r="B392" s="264"/>
      <c r="D392" s="254" t="s">
        <v>171</v>
      </c>
      <c r="E392" s="266" t="s">
        <v>5</v>
      </c>
      <c r="F392" s="267" t="s">
        <v>1454</v>
      </c>
      <c r="H392" s="268">
        <v>3.6</v>
      </c>
      <c r="I392" s="10"/>
      <c r="L392" s="264"/>
      <c r="M392" s="269"/>
      <c r="N392" s="270"/>
      <c r="O392" s="270"/>
      <c r="P392" s="270"/>
      <c r="Q392" s="270"/>
      <c r="R392" s="270"/>
      <c r="S392" s="270"/>
      <c r="T392" s="271"/>
      <c r="AT392" s="266" t="s">
        <v>171</v>
      </c>
      <c r="AU392" s="266" t="s">
        <v>81</v>
      </c>
      <c r="AV392" s="265" t="s">
        <v>81</v>
      </c>
      <c r="AW392" s="265" t="s">
        <v>36</v>
      </c>
      <c r="AX392" s="265" t="s">
        <v>77</v>
      </c>
      <c r="AY392" s="266" t="s">
        <v>160</v>
      </c>
    </row>
    <row r="393" spans="2:65" s="118" customFormat="1" ht="25.5" customHeight="1">
      <c r="B393" s="113"/>
      <c r="C393" s="280" t="s">
        <v>495</v>
      </c>
      <c r="D393" s="280" t="s">
        <v>277</v>
      </c>
      <c r="E393" s="281" t="s">
        <v>1455</v>
      </c>
      <c r="F393" s="282" t="s">
        <v>1456</v>
      </c>
      <c r="G393" s="283" t="s">
        <v>187</v>
      </c>
      <c r="H393" s="284">
        <v>4.2</v>
      </c>
      <c r="I393" s="12"/>
      <c r="J393" s="285">
        <f>ROUND(I393*H393,2)</f>
        <v>0</v>
      </c>
      <c r="K393" s="282" t="s">
        <v>188</v>
      </c>
      <c r="L393" s="286"/>
      <c r="M393" s="287" t="s">
        <v>5</v>
      </c>
      <c r="N393" s="288" t="s">
        <v>44</v>
      </c>
      <c r="O393" s="114"/>
      <c r="P393" s="251">
        <f>O393*H393</f>
        <v>0</v>
      </c>
      <c r="Q393" s="251">
        <v>0.15329000000000001</v>
      </c>
      <c r="R393" s="251">
        <f>Q393*H393</f>
        <v>0.64381800000000011</v>
      </c>
      <c r="S393" s="251">
        <v>0</v>
      </c>
      <c r="T393" s="252">
        <f>S393*H393</f>
        <v>0</v>
      </c>
      <c r="AR393" s="97" t="s">
        <v>213</v>
      </c>
      <c r="AT393" s="97" t="s">
        <v>277</v>
      </c>
      <c r="AU393" s="97" t="s">
        <v>81</v>
      </c>
      <c r="AY393" s="97" t="s">
        <v>160</v>
      </c>
      <c r="BE393" s="253">
        <f>IF(N393="základní",J393,0)</f>
        <v>0</v>
      </c>
      <c r="BF393" s="253">
        <f>IF(N393="snížená",J393,0)</f>
        <v>0</v>
      </c>
      <c r="BG393" s="253">
        <f>IF(N393="zákl. přenesená",J393,0)</f>
        <v>0</v>
      </c>
      <c r="BH393" s="253">
        <f>IF(N393="sníž. přenesená",J393,0)</f>
        <v>0</v>
      </c>
      <c r="BI393" s="253">
        <f>IF(N393="nulová",J393,0)</f>
        <v>0</v>
      </c>
      <c r="BJ393" s="97" t="s">
        <v>77</v>
      </c>
      <c r="BK393" s="253">
        <f>ROUND(I393*H393,2)</f>
        <v>0</v>
      </c>
      <c r="BL393" s="97" t="s">
        <v>167</v>
      </c>
      <c r="BM393" s="97" t="s">
        <v>1457</v>
      </c>
    </row>
    <row r="394" spans="2:65" s="265" customFormat="1">
      <c r="B394" s="264"/>
      <c r="D394" s="254" t="s">
        <v>171</v>
      </c>
      <c r="E394" s="266" t="s">
        <v>5</v>
      </c>
      <c r="F394" s="267" t="s">
        <v>1458</v>
      </c>
      <c r="H394" s="268">
        <v>4.2</v>
      </c>
      <c r="I394" s="10"/>
      <c r="L394" s="264"/>
      <c r="M394" s="269"/>
      <c r="N394" s="270"/>
      <c r="O394" s="270"/>
      <c r="P394" s="270"/>
      <c r="Q394" s="270"/>
      <c r="R394" s="270"/>
      <c r="S394" s="270"/>
      <c r="T394" s="271"/>
      <c r="AT394" s="266" t="s">
        <v>171</v>
      </c>
      <c r="AU394" s="266" t="s">
        <v>81</v>
      </c>
      <c r="AV394" s="265" t="s">
        <v>81</v>
      </c>
      <c r="AW394" s="265" t="s">
        <v>36</v>
      </c>
      <c r="AX394" s="265" t="s">
        <v>77</v>
      </c>
      <c r="AY394" s="266" t="s">
        <v>160</v>
      </c>
    </row>
    <row r="395" spans="2:65" s="118" customFormat="1" ht="25.5" customHeight="1">
      <c r="B395" s="113"/>
      <c r="C395" s="243" t="s">
        <v>499</v>
      </c>
      <c r="D395" s="243" t="s">
        <v>162</v>
      </c>
      <c r="E395" s="244" t="s">
        <v>453</v>
      </c>
      <c r="F395" s="245" t="s">
        <v>454</v>
      </c>
      <c r="G395" s="246" t="s">
        <v>353</v>
      </c>
      <c r="H395" s="247">
        <v>141</v>
      </c>
      <c r="I395" s="8"/>
      <c r="J395" s="248">
        <f>ROUND(I395*H395,2)</f>
        <v>0</v>
      </c>
      <c r="K395" s="245" t="s">
        <v>188</v>
      </c>
      <c r="L395" s="113"/>
      <c r="M395" s="249" t="s">
        <v>5</v>
      </c>
      <c r="N395" s="250" t="s">
        <v>44</v>
      </c>
      <c r="O395" s="114"/>
      <c r="P395" s="251">
        <f>O395*H395</f>
        <v>0</v>
      </c>
      <c r="Q395" s="251">
        <v>6.9999999999999994E-5</v>
      </c>
      <c r="R395" s="251">
        <f>Q395*H395</f>
        <v>9.8699999999999986E-3</v>
      </c>
      <c r="S395" s="251">
        <v>0</v>
      </c>
      <c r="T395" s="252">
        <f>S395*H395</f>
        <v>0</v>
      </c>
      <c r="AR395" s="97" t="s">
        <v>167</v>
      </c>
      <c r="AT395" s="97" t="s">
        <v>162</v>
      </c>
      <c r="AU395" s="97" t="s">
        <v>81</v>
      </c>
      <c r="AY395" s="97" t="s">
        <v>160</v>
      </c>
      <c r="BE395" s="253">
        <f>IF(N395="základní",J395,0)</f>
        <v>0</v>
      </c>
      <c r="BF395" s="253">
        <f>IF(N395="snížená",J395,0)</f>
        <v>0</v>
      </c>
      <c r="BG395" s="253">
        <f>IF(N395="zákl. přenesená",J395,0)</f>
        <v>0</v>
      </c>
      <c r="BH395" s="253">
        <f>IF(N395="sníž. přenesená",J395,0)</f>
        <v>0</v>
      </c>
      <c r="BI395" s="253">
        <f>IF(N395="nulová",J395,0)</f>
        <v>0</v>
      </c>
      <c r="BJ395" s="97" t="s">
        <v>77</v>
      </c>
      <c r="BK395" s="253">
        <f>ROUND(I395*H395,2)</f>
        <v>0</v>
      </c>
      <c r="BL395" s="97" t="s">
        <v>167</v>
      </c>
      <c r="BM395" s="97" t="s">
        <v>1459</v>
      </c>
    </row>
    <row r="396" spans="2:65" s="265" customFormat="1">
      <c r="B396" s="264"/>
      <c r="D396" s="254" t="s">
        <v>171</v>
      </c>
      <c r="E396" s="266" t="s">
        <v>5</v>
      </c>
      <c r="F396" s="267" t="s">
        <v>1460</v>
      </c>
      <c r="H396" s="268">
        <v>141</v>
      </c>
      <c r="I396" s="10"/>
      <c r="L396" s="264"/>
      <c r="M396" s="269"/>
      <c r="N396" s="270"/>
      <c r="O396" s="270"/>
      <c r="P396" s="270"/>
      <c r="Q396" s="270"/>
      <c r="R396" s="270"/>
      <c r="S396" s="270"/>
      <c r="T396" s="271"/>
      <c r="AT396" s="266" t="s">
        <v>171</v>
      </c>
      <c r="AU396" s="266" t="s">
        <v>81</v>
      </c>
      <c r="AV396" s="265" t="s">
        <v>81</v>
      </c>
      <c r="AW396" s="265" t="s">
        <v>36</v>
      </c>
      <c r="AX396" s="265" t="s">
        <v>77</v>
      </c>
      <c r="AY396" s="266" t="s">
        <v>160</v>
      </c>
    </row>
    <row r="397" spans="2:65" s="118" customFormat="1" ht="16.5" customHeight="1">
      <c r="B397" s="113"/>
      <c r="C397" s="280" t="s">
        <v>503</v>
      </c>
      <c r="D397" s="280" t="s">
        <v>277</v>
      </c>
      <c r="E397" s="281" t="s">
        <v>462</v>
      </c>
      <c r="F397" s="282" t="s">
        <v>463</v>
      </c>
      <c r="G397" s="283" t="s">
        <v>353</v>
      </c>
      <c r="H397" s="284">
        <v>47</v>
      </c>
      <c r="I397" s="12"/>
      <c r="J397" s="285">
        <f>ROUND(I397*H397,2)</f>
        <v>0</v>
      </c>
      <c r="K397" s="282" t="s">
        <v>188</v>
      </c>
      <c r="L397" s="286"/>
      <c r="M397" s="287" t="s">
        <v>5</v>
      </c>
      <c r="N397" s="288" t="s">
        <v>44</v>
      </c>
      <c r="O397" s="114"/>
      <c r="P397" s="251">
        <f>O397*H397</f>
        <v>0</v>
      </c>
      <c r="Q397" s="251">
        <v>0.01</v>
      </c>
      <c r="R397" s="251">
        <f>Q397*H397</f>
        <v>0.47000000000000003</v>
      </c>
      <c r="S397" s="251">
        <v>0</v>
      </c>
      <c r="T397" s="252">
        <f>S397*H397</f>
        <v>0</v>
      </c>
      <c r="AR397" s="97" t="s">
        <v>213</v>
      </c>
      <c r="AT397" s="97" t="s">
        <v>277</v>
      </c>
      <c r="AU397" s="97" t="s">
        <v>81</v>
      </c>
      <c r="AY397" s="97" t="s">
        <v>160</v>
      </c>
      <c r="BE397" s="253">
        <f>IF(N397="základní",J397,0)</f>
        <v>0</v>
      </c>
      <c r="BF397" s="253">
        <f>IF(N397="snížená",J397,0)</f>
        <v>0</v>
      </c>
      <c r="BG397" s="253">
        <f>IF(N397="zákl. přenesená",J397,0)</f>
        <v>0</v>
      </c>
      <c r="BH397" s="253">
        <f>IF(N397="sníž. přenesená",J397,0)</f>
        <v>0</v>
      </c>
      <c r="BI397" s="253">
        <f>IF(N397="nulová",J397,0)</f>
        <v>0</v>
      </c>
      <c r="BJ397" s="97" t="s">
        <v>77</v>
      </c>
      <c r="BK397" s="253">
        <f>ROUND(I397*H397,2)</f>
        <v>0</v>
      </c>
      <c r="BL397" s="97" t="s">
        <v>167</v>
      </c>
      <c r="BM397" s="97" t="s">
        <v>1461</v>
      </c>
    </row>
    <row r="398" spans="2:65" s="118" customFormat="1" ht="16.5" customHeight="1">
      <c r="B398" s="113"/>
      <c r="C398" s="280" t="s">
        <v>507</v>
      </c>
      <c r="D398" s="280" t="s">
        <v>277</v>
      </c>
      <c r="E398" s="281" t="s">
        <v>466</v>
      </c>
      <c r="F398" s="282" t="s">
        <v>467</v>
      </c>
      <c r="G398" s="283" t="s">
        <v>353</v>
      </c>
      <c r="H398" s="284">
        <v>47</v>
      </c>
      <c r="I398" s="12"/>
      <c r="J398" s="285">
        <f>ROUND(I398*H398,2)</f>
        <v>0</v>
      </c>
      <c r="K398" s="282" t="s">
        <v>188</v>
      </c>
      <c r="L398" s="286"/>
      <c r="M398" s="287" t="s">
        <v>5</v>
      </c>
      <c r="N398" s="288" t="s">
        <v>44</v>
      </c>
      <c r="O398" s="114"/>
      <c r="P398" s="251">
        <f>O398*H398</f>
        <v>0</v>
      </c>
      <c r="Q398" s="251">
        <v>0.01</v>
      </c>
      <c r="R398" s="251">
        <f>Q398*H398</f>
        <v>0.47000000000000003</v>
      </c>
      <c r="S398" s="251">
        <v>0</v>
      </c>
      <c r="T398" s="252">
        <f>S398*H398</f>
        <v>0</v>
      </c>
      <c r="AR398" s="97" t="s">
        <v>213</v>
      </c>
      <c r="AT398" s="97" t="s">
        <v>277</v>
      </c>
      <c r="AU398" s="97" t="s">
        <v>81</v>
      </c>
      <c r="AY398" s="97" t="s">
        <v>160</v>
      </c>
      <c r="BE398" s="253">
        <f>IF(N398="základní",J398,0)</f>
        <v>0</v>
      </c>
      <c r="BF398" s="253">
        <f>IF(N398="snížená",J398,0)</f>
        <v>0</v>
      </c>
      <c r="BG398" s="253">
        <f>IF(N398="zákl. přenesená",J398,0)</f>
        <v>0</v>
      </c>
      <c r="BH398" s="253">
        <f>IF(N398="sníž. přenesená",J398,0)</f>
        <v>0</v>
      </c>
      <c r="BI398" s="253">
        <f>IF(N398="nulová",J398,0)</f>
        <v>0</v>
      </c>
      <c r="BJ398" s="97" t="s">
        <v>77</v>
      </c>
      <c r="BK398" s="253">
        <f>ROUND(I398*H398,2)</f>
        <v>0</v>
      </c>
      <c r="BL398" s="97" t="s">
        <v>167</v>
      </c>
      <c r="BM398" s="97" t="s">
        <v>1462</v>
      </c>
    </row>
    <row r="399" spans="2:65" s="118" customFormat="1" ht="16.5" customHeight="1">
      <c r="B399" s="113"/>
      <c r="C399" s="280" t="s">
        <v>511</v>
      </c>
      <c r="D399" s="280" t="s">
        <v>277</v>
      </c>
      <c r="E399" s="281" t="s">
        <v>458</v>
      </c>
      <c r="F399" s="282" t="s">
        <v>459</v>
      </c>
      <c r="G399" s="283" t="s">
        <v>353</v>
      </c>
      <c r="H399" s="284">
        <v>47</v>
      </c>
      <c r="I399" s="12"/>
      <c r="J399" s="285">
        <f>ROUND(I399*H399,2)</f>
        <v>0</v>
      </c>
      <c r="K399" s="282" t="s">
        <v>188</v>
      </c>
      <c r="L399" s="286"/>
      <c r="M399" s="287" t="s">
        <v>5</v>
      </c>
      <c r="N399" s="288" t="s">
        <v>44</v>
      </c>
      <c r="O399" s="114"/>
      <c r="P399" s="251">
        <f>O399*H399</f>
        <v>0</v>
      </c>
      <c r="Q399" s="251">
        <v>3.0000000000000001E-3</v>
      </c>
      <c r="R399" s="251">
        <f>Q399*H399</f>
        <v>0.14100000000000001</v>
      </c>
      <c r="S399" s="251">
        <v>0</v>
      </c>
      <c r="T399" s="252">
        <f>S399*H399</f>
        <v>0</v>
      </c>
      <c r="AR399" s="97" t="s">
        <v>213</v>
      </c>
      <c r="AT399" s="97" t="s">
        <v>277</v>
      </c>
      <c r="AU399" s="97" t="s">
        <v>81</v>
      </c>
      <c r="AY399" s="97" t="s">
        <v>160</v>
      </c>
      <c r="BE399" s="253">
        <f>IF(N399="základní",J399,0)</f>
        <v>0</v>
      </c>
      <c r="BF399" s="253">
        <f>IF(N399="snížená",J399,0)</f>
        <v>0</v>
      </c>
      <c r="BG399" s="253">
        <f>IF(N399="zákl. přenesená",J399,0)</f>
        <v>0</v>
      </c>
      <c r="BH399" s="253">
        <f>IF(N399="sníž. přenesená",J399,0)</f>
        <v>0</v>
      </c>
      <c r="BI399" s="253">
        <f>IF(N399="nulová",J399,0)</f>
        <v>0</v>
      </c>
      <c r="BJ399" s="97" t="s">
        <v>77</v>
      </c>
      <c r="BK399" s="253">
        <f>ROUND(I399*H399,2)</f>
        <v>0</v>
      </c>
      <c r="BL399" s="97" t="s">
        <v>167</v>
      </c>
      <c r="BM399" s="97" t="s">
        <v>1463</v>
      </c>
    </row>
    <row r="400" spans="2:65" s="118" customFormat="1" ht="25.5" customHeight="1">
      <c r="B400" s="113"/>
      <c r="C400" s="243" t="s">
        <v>515</v>
      </c>
      <c r="D400" s="243" t="s">
        <v>162</v>
      </c>
      <c r="E400" s="244" t="s">
        <v>1464</v>
      </c>
      <c r="F400" s="245" t="s">
        <v>1465</v>
      </c>
      <c r="G400" s="246" t="s">
        <v>353</v>
      </c>
      <c r="H400" s="247">
        <v>15</v>
      </c>
      <c r="I400" s="8"/>
      <c r="J400" s="248">
        <f>ROUND(I400*H400,2)</f>
        <v>0</v>
      </c>
      <c r="K400" s="245" t="s">
        <v>188</v>
      </c>
      <c r="L400" s="113"/>
      <c r="M400" s="249" t="s">
        <v>5</v>
      </c>
      <c r="N400" s="250" t="s">
        <v>44</v>
      </c>
      <c r="O400" s="114"/>
      <c r="P400" s="251">
        <f>O400*H400</f>
        <v>0</v>
      </c>
      <c r="Q400" s="251">
        <v>6.9999999999999994E-5</v>
      </c>
      <c r="R400" s="251">
        <f>Q400*H400</f>
        <v>1.0499999999999999E-3</v>
      </c>
      <c r="S400" s="251">
        <v>0</v>
      </c>
      <c r="T400" s="252">
        <f>S400*H400</f>
        <v>0</v>
      </c>
      <c r="AR400" s="97" t="s">
        <v>167</v>
      </c>
      <c r="AT400" s="97" t="s">
        <v>162</v>
      </c>
      <c r="AU400" s="97" t="s">
        <v>81</v>
      </c>
      <c r="AY400" s="97" t="s">
        <v>160</v>
      </c>
      <c r="BE400" s="253">
        <f>IF(N400="základní",J400,0)</f>
        <v>0</v>
      </c>
      <c r="BF400" s="253">
        <f>IF(N400="snížená",J400,0)</f>
        <v>0</v>
      </c>
      <c r="BG400" s="253">
        <f>IF(N400="zákl. přenesená",J400,0)</f>
        <v>0</v>
      </c>
      <c r="BH400" s="253">
        <f>IF(N400="sníž. přenesená",J400,0)</f>
        <v>0</v>
      </c>
      <c r="BI400" s="253">
        <f>IF(N400="nulová",J400,0)</f>
        <v>0</v>
      </c>
      <c r="BJ400" s="97" t="s">
        <v>77</v>
      </c>
      <c r="BK400" s="253">
        <f>ROUND(I400*H400,2)</f>
        <v>0</v>
      </c>
      <c r="BL400" s="97" t="s">
        <v>167</v>
      </c>
      <c r="BM400" s="97" t="s">
        <v>1466</v>
      </c>
    </row>
    <row r="401" spans="2:65" s="265" customFormat="1">
      <c r="B401" s="264"/>
      <c r="D401" s="254" t="s">
        <v>171</v>
      </c>
      <c r="E401" s="266" t="s">
        <v>5</v>
      </c>
      <c r="F401" s="267" t="s">
        <v>1467</v>
      </c>
      <c r="H401" s="268">
        <v>15</v>
      </c>
      <c r="I401" s="10"/>
      <c r="L401" s="264"/>
      <c r="M401" s="269"/>
      <c r="N401" s="270"/>
      <c r="O401" s="270"/>
      <c r="P401" s="270"/>
      <c r="Q401" s="270"/>
      <c r="R401" s="270"/>
      <c r="S401" s="270"/>
      <c r="T401" s="271"/>
      <c r="AT401" s="266" t="s">
        <v>171</v>
      </c>
      <c r="AU401" s="266" t="s">
        <v>81</v>
      </c>
      <c r="AV401" s="265" t="s">
        <v>81</v>
      </c>
      <c r="AW401" s="265" t="s">
        <v>36</v>
      </c>
      <c r="AX401" s="265" t="s">
        <v>77</v>
      </c>
      <c r="AY401" s="266" t="s">
        <v>160</v>
      </c>
    </row>
    <row r="402" spans="2:65" s="118" customFormat="1" ht="16.5" customHeight="1">
      <c r="B402" s="113"/>
      <c r="C402" s="280" t="s">
        <v>519</v>
      </c>
      <c r="D402" s="280" t="s">
        <v>277</v>
      </c>
      <c r="E402" s="281" t="s">
        <v>1468</v>
      </c>
      <c r="F402" s="282" t="s">
        <v>1469</v>
      </c>
      <c r="G402" s="283" t="s">
        <v>353</v>
      </c>
      <c r="H402" s="284">
        <v>5</v>
      </c>
      <c r="I402" s="12"/>
      <c r="J402" s="285">
        <f>ROUND(I402*H402,2)</f>
        <v>0</v>
      </c>
      <c r="K402" s="282" t="s">
        <v>188</v>
      </c>
      <c r="L402" s="286"/>
      <c r="M402" s="287" t="s">
        <v>5</v>
      </c>
      <c r="N402" s="288" t="s">
        <v>44</v>
      </c>
      <c r="O402" s="114"/>
      <c r="P402" s="251">
        <f>O402*H402</f>
        <v>0</v>
      </c>
      <c r="Q402" s="251">
        <v>1.4999999999999999E-2</v>
      </c>
      <c r="R402" s="251">
        <f>Q402*H402</f>
        <v>7.4999999999999997E-2</v>
      </c>
      <c r="S402" s="251">
        <v>0</v>
      </c>
      <c r="T402" s="252">
        <f>S402*H402</f>
        <v>0</v>
      </c>
      <c r="AR402" s="97" t="s">
        <v>213</v>
      </c>
      <c r="AT402" s="97" t="s">
        <v>277</v>
      </c>
      <c r="AU402" s="97" t="s">
        <v>81</v>
      </c>
      <c r="AY402" s="97" t="s">
        <v>160</v>
      </c>
      <c r="BE402" s="253">
        <f>IF(N402="základní",J402,0)</f>
        <v>0</v>
      </c>
      <c r="BF402" s="253">
        <f>IF(N402="snížená",J402,0)</f>
        <v>0</v>
      </c>
      <c r="BG402" s="253">
        <f>IF(N402="zákl. přenesená",J402,0)</f>
        <v>0</v>
      </c>
      <c r="BH402" s="253">
        <f>IF(N402="sníž. přenesená",J402,0)</f>
        <v>0</v>
      </c>
      <c r="BI402" s="253">
        <f>IF(N402="nulová",J402,0)</f>
        <v>0</v>
      </c>
      <c r="BJ402" s="97" t="s">
        <v>77</v>
      </c>
      <c r="BK402" s="253">
        <f>ROUND(I402*H402,2)</f>
        <v>0</v>
      </c>
      <c r="BL402" s="97" t="s">
        <v>167</v>
      </c>
      <c r="BM402" s="97" t="s">
        <v>1470</v>
      </c>
    </row>
    <row r="403" spans="2:65" s="118" customFormat="1" ht="16.5" customHeight="1">
      <c r="B403" s="113"/>
      <c r="C403" s="280" t="s">
        <v>523</v>
      </c>
      <c r="D403" s="280" t="s">
        <v>277</v>
      </c>
      <c r="E403" s="281" t="s">
        <v>1471</v>
      </c>
      <c r="F403" s="282" t="s">
        <v>1472</v>
      </c>
      <c r="G403" s="283" t="s">
        <v>353</v>
      </c>
      <c r="H403" s="284">
        <v>5</v>
      </c>
      <c r="I403" s="12"/>
      <c r="J403" s="285">
        <f>ROUND(I403*H403,2)</f>
        <v>0</v>
      </c>
      <c r="K403" s="282" t="s">
        <v>188</v>
      </c>
      <c r="L403" s="286"/>
      <c r="M403" s="287" t="s">
        <v>5</v>
      </c>
      <c r="N403" s="288" t="s">
        <v>44</v>
      </c>
      <c r="O403" s="114"/>
      <c r="P403" s="251">
        <f>O403*H403</f>
        <v>0</v>
      </c>
      <c r="Q403" s="251">
        <v>1.4999999999999999E-2</v>
      </c>
      <c r="R403" s="251">
        <f>Q403*H403</f>
        <v>7.4999999999999997E-2</v>
      </c>
      <c r="S403" s="251">
        <v>0</v>
      </c>
      <c r="T403" s="252">
        <f>S403*H403</f>
        <v>0</v>
      </c>
      <c r="AR403" s="97" t="s">
        <v>213</v>
      </c>
      <c r="AT403" s="97" t="s">
        <v>277</v>
      </c>
      <c r="AU403" s="97" t="s">
        <v>81</v>
      </c>
      <c r="AY403" s="97" t="s">
        <v>160</v>
      </c>
      <c r="BE403" s="253">
        <f>IF(N403="základní",J403,0)</f>
        <v>0</v>
      </c>
      <c r="BF403" s="253">
        <f>IF(N403="snížená",J403,0)</f>
        <v>0</v>
      </c>
      <c r="BG403" s="253">
        <f>IF(N403="zákl. přenesená",J403,0)</f>
        <v>0</v>
      </c>
      <c r="BH403" s="253">
        <f>IF(N403="sníž. přenesená",J403,0)</f>
        <v>0</v>
      </c>
      <c r="BI403" s="253">
        <f>IF(N403="nulová",J403,0)</f>
        <v>0</v>
      </c>
      <c r="BJ403" s="97" t="s">
        <v>77</v>
      </c>
      <c r="BK403" s="253">
        <f>ROUND(I403*H403,2)</f>
        <v>0</v>
      </c>
      <c r="BL403" s="97" t="s">
        <v>167</v>
      </c>
      <c r="BM403" s="97" t="s">
        <v>1473</v>
      </c>
    </row>
    <row r="404" spans="2:65" s="118" customFormat="1" ht="16.5" customHeight="1">
      <c r="B404" s="113"/>
      <c r="C404" s="280" t="s">
        <v>528</v>
      </c>
      <c r="D404" s="280" t="s">
        <v>277</v>
      </c>
      <c r="E404" s="281" t="s">
        <v>1474</v>
      </c>
      <c r="F404" s="282" t="s">
        <v>1475</v>
      </c>
      <c r="G404" s="283" t="s">
        <v>353</v>
      </c>
      <c r="H404" s="284">
        <v>5</v>
      </c>
      <c r="I404" s="12"/>
      <c r="J404" s="285">
        <f>ROUND(I404*H404,2)</f>
        <v>0</v>
      </c>
      <c r="K404" s="282" t="s">
        <v>188</v>
      </c>
      <c r="L404" s="286"/>
      <c r="M404" s="287" t="s">
        <v>5</v>
      </c>
      <c r="N404" s="288" t="s">
        <v>44</v>
      </c>
      <c r="O404" s="114"/>
      <c r="P404" s="251">
        <f>O404*H404</f>
        <v>0</v>
      </c>
      <c r="Q404" s="251">
        <v>4.0000000000000001E-3</v>
      </c>
      <c r="R404" s="251">
        <f>Q404*H404</f>
        <v>0.02</v>
      </c>
      <c r="S404" s="251">
        <v>0</v>
      </c>
      <c r="T404" s="252">
        <f>S404*H404</f>
        <v>0</v>
      </c>
      <c r="AR404" s="97" t="s">
        <v>213</v>
      </c>
      <c r="AT404" s="97" t="s">
        <v>277</v>
      </c>
      <c r="AU404" s="97" t="s">
        <v>81</v>
      </c>
      <c r="AY404" s="97" t="s">
        <v>160</v>
      </c>
      <c r="BE404" s="253">
        <f>IF(N404="základní",J404,0)</f>
        <v>0</v>
      </c>
      <c r="BF404" s="253">
        <f>IF(N404="snížená",J404,0)</f>
        <v>0</v>
      </c>
      <c r="BG404" s="253">
        <f>IF(N404="zákl. přenesená",J404,0)</f>
        <v>0</v>
      </c>
      <c r="BH404" s="253">
        <f>IF(N404="sníž. přenesená",J404,0)</f>
        <v>0</v>
      </c>
      <c r="BI404" s="253">
        <f>IF(N404="nulová",J404,0)</f>
        <v>0</v>
      </c>
      <c r="BJ404" s="97" t="s">
        <v>77</v>
      </c>
      <c r="BK404" s="253">
        <f>ROUND(I404*H404,2)</f>
        <v>0</v>
      </c>
      <c r="BL404" s="97" t="s">
        <v>167</v>
      </c>
      <c r="BM404" s="97" t="s">
        <v>1476</v>
      </c>
    </row>
    <row r="405" spans="2:65" s="118" customFormat="1" ht="25.5" customHeight="1">
      <c r="B405" s="113"/>
      <c r="C405" s="243" t="s">
        <v>533</v>
      </c>
      <c r="D405" s="243" t="s">
        <v>162</v>
      </c>
      <c r="E405" s="244" t="s">
        <v>1477</v>
      </c>
      <c r="F405" s="245" t="s">
        <v>1478</v>
      </c>
      <c r="G405" s="246" t="s">
        <v>353</v>
      </c>
      <c r="H405" s="247">
        <v>6</v>
      </c>
      <c r="I405" s="8"/>
      <c r="J405" s="248">
        <f>ROUND(I405*H405,2)</f>
        <v>0</v>
      </c>
      <c r="K405" s="245" t="s">
        <v>188</v>
      </c>
      <c r="L405" s="113"/>
      <c r="M405" s="249" t="s">
        <v>5</v>
      </c>
      <c r="N405" s="250" t="s">
        <v>44</v>
      </c>
      <c r="O405" s="114"/>
      <c r="P405" s="251">
        <f>O405*H405</f>
        <v>0</v>
      </c>
      <c r="Q405" s="251">
        <v>1.6000000000000001E-4</v>
      </c>
      <c r="R405" s="251">
        <f>Q405*H405</f>
        <v>9.6000000000000013E-4</v>
      </c>
      <c r="S405" s="251">
        <v>0</v>
      </c>
      <c r="T405" s="252">
        <f>S405*H405</f>
        <v>0</v>
      </c>
      <c r="AR405" s="97" t="s">
        <v>167</v>
      </c>
      <c r="AT405" s="97" t="s">
        <v>162</v>
      </c>
      <c r="AU405" s="97" t="s">
        <v>81</v>
      </c>
      <c r="AY405" s="97" t="s">
        <v>160</v>
      </c>
      <c r="BE405" s="253">
        <f>IF(N405="základní",J405,0)</f>
        <v>0</v>
      </c>
      <c r="BF405" s="253">
        <f>IF(N405="snížená",J405,0)</f>
        <v>0</v>
      </c>
      <c r="BG405" s="253">
        <f>IF(N405="zákl. přenesená",J405,0)</f>
        <v>0</v>
      </c>
      <c r="BH405" s="253">
        <f>IF(N405="sníž. přenesená",J405,0)</f>
        <v>0</v>
      </c>
      <c r="BI405" s="253">
        <f>IF(N405="nulová",J405,0)</f>
        <v>0</v>
      </c>
      <c r="BJ405" s="97" t="s">
        <v>77</v>
      </c>
      <c r="BK405" s="253">
        <f>ROUND(I405*H405,2)</f>
        <v>0</v>
      </c>
      <c r="BL405" s="97" t="s">
        <v>167</v>
      </c>
      <c r="BM405" s="97" t="s">
        <v>1479</v>
      </c>
    </row>
    <row r="406" spans="2:65" s="258" customFormat="1">
      <c r="B406" s="257"/>
      <c r="D406" s="254" t="s">
        <v>171</v>
      </c>
      <c r="E406" s="259" t="s">
        <v>5</v>
      </c>
      <c r="F406" s="260" t="s">
        <v>200</v>
      </c>
      <c r="H406" s="259" t="s">
        <v>5</v>
      </c>
      <c r="I406" s="9"/>
      <c r="L406" s="257"/>
      <c r="M406" s="261"/>
      <c r="N406" s="262"/>
      <c r="O406" s="262"/>
      <c r="P406" s="262"/>
      <c r="Q406" s="262"/>
      <c r="R406" s="262"/>
      <c r="S406" s="262"/>
      <c r="T406" s="263"/>
      <c r="AT406" s="259" t="s">
        <v>171</v>
      </c>
      <c r="AU406" s="259" t="s">
        <v>81</v>
      </c>
      <c r="AV406" s="258" t="s">
        <v>77</v>
      </c>
      <c r="AW406" s="258" t="s">
        <v>36</v>
      </c>
      <c r="AX406" s="258" t="s">
        <v>73</v>
      </c>
      <c r="AY406" s="259" t="s">
        <v>160</v>
      </c>
    </row>
    <row r="407" spans="2:65" s="265" customFormat="1">
      <c r="B407" s="264"/>
      <c r="D407" s="254" t="s">
        <v>171</v>
      </c>
      <c r="E407" s="266" t="s">
        <v>5</v>
      </c>
      <c r="F407" s="267" t="s">
        <v>202</v>
      </c>
      <c r="H407" s="268">
        <v>6</v>
      </c>
      <c r="I407" s="10"/>
      <c r="L407" s="264"/>
      <c r="M407" s="269"/>
      <c r="N407" s="270"/>
      <c r="O407" s="270"/>
      <c r="P407" s="270"/>
      <c r="Q407" s="270"/>
      <c r="R407" s="270"/>
      <c r="S407" s="270"/>
      <c r="T407" s="271"/>
      <c r="AT407" s="266" t="s">
        <v>171</v>
      </c>
      <c r="AU407" s="266" t="s">
        <v>81</v>
      </c>
      <c r="AV407" s="265" t="s">
        <v>81</v>
      </c>
      <c r="AW407" s="265" t="s">
        <v>36</v>
      </c>
      <c r="AX407" s="265" t="s">
        <v>77</v>
      </c>
      <c r="AY407" s="266" t="s">
        <v>160</v>
      </c>
    </row>
    <row r="408" spans="2:65" s="118" customFormat="1" ht="25.5" customHeight="1">
      <c r="B408" s="113"/>
      <c r="C408" s="280" t="s">
        <v>539</v>
      </c>
      <c r="D408" s="280" t="s">
        <v>277</v>
      </c>
      <c r="E408" s="281" t="s">
        <v>1480</v>
      </c>
      <c r="F408" s="282" t="s">
        <v>1481</v>
      </c>
      <c r="G408" s="283" t="s">
        <v>353</v>
      </c>
      <c r="H408" s="284">
        <v>6</v>
      </c>
      <c r="I408" s="12"/>
      <c r="J408" s="285">
        <f t="shared" ref="J408:J413" si="0">ROUND(I408*H408,2)</f>
        <v>0</v>
      </c>
      <c r="K408" s="282" t="s">
        <v>188</v>
      </c>
      <c r="L408" s="286"/>
      <c r="M408" s="287" t="s">
        <v>5</v>
      </c>
      <c r="N408" s="288" t="s">
        <v>44</v>
      </c>
      <c r="O408" s="114"/>
      <c r="P408" s="251">
        <f t="shared" ref="P408:P413" si="1">O408*H408</f>
        <v>0</v>
      </c>
      <c r="Q408" s="251">
        <v>7.2999999999999995E-2</v>
      </c>
      <c r="R408" s="251">
        <f t="shared" ref="R408:R413" si="2">Q408*H408</f>
        <v>0.43799999999999994</v>
      </c>
      <c r="S408" s="251">
        <v>0</v>
      </c>
      <c r="T408" s="252">
        <f t="shared" ref="T408:T413" si="3">S408*H408</f>
        <v>0</v>
      </c>
      <c r="AR408" s="97" t="s">
        <v>213</v>
      </c>
      <c r="AT408" s="97" t="s">
        <v>277</v>
      </c>
      <c r="AU408" s="97" t="s">
        <v>81</v>
      </c>
      <c r="AY408" s="97" t="s">
        <v>160</v>
      </c>
      <c r="BE408" s="253">
        <f t="shared" ref="BE408:BE413" si="4">IF(N408="základní",J408,0)</f>
        <v>0</v>
      </c>
      <c r="BF408" s="253">
        <f t="shared" ref="BF408:BF413" si="5">IF(N408="snížená",J408,0)</f>
        <v>0</v>
      </c>
      <c r="BG408" s="253">
        <f t="shared" ref="BG408:BG413" si="6">IF(N408="zákl. přenesená",J408,0)</f>
        <v>0</v>
      </c>
      <c r="BH408" s="253">
        <f t="shared" ref="BH408:BH413" si="7">IF(N408="sníž. přenesená",J408,0)</f>
        <v>0</v>
      </c>
      <c r="BI408" s="253">
        <f t="shared" ref="BI408:BI413" si="8">IF(N408="nulová",J408,0)</f>
        <v>0</v>
      </c>
      <c r="BJ408" s="97" t="s">
        <v>77</v>
      </c>
      <c r="BK408" s="253">
        <f t="shared" ref="BK408:BK413" si="9">ROUND(I408*H408,2)</f>
        <v>0</v>
      </c>
      <c r="BL408" s="97" t="s">
        <v>167</v>
      </c>
      <c r="BM408" s="97" t="s">
        <v>1482</v>
      </c>
    </row>
    <row r="409" spans="2:65" s="118" customFormat="1" ht="25.5" customHeight="1">
      <c r="B409" s="113"/>
      <c r="C409" s="243" t="s">
        <v>543</v>
      </c>
      <c r="D409" s="243" t="s">
        <v>162</v>
      </c>
      <c r="E409" s="244" t="s">
        <v>1483</v>
      </c>
      <c r="F409" s="245" t="s">
        <v>1484</v>
      </c>
      <c r="G409" s="246" t="s">
        <v>353</v>
      </c>
      <c r="H409" s="247">
        <v>1</v>
      </c>
      <c r="I409" s="8"/>
      <c r="J409" s="248">
        <f t="shared" si="0"/>
        <v>0</v>
      </c>
      <c r="K409" s="245" t="s">
        <v>188</v>
      </c>
      <c r="L409" s="113"/>
      <c r="M409" s="249" t="s">
        <v>5</v>
      </c>
      <c r="N409" s="250" t="s">
        <v>44</v>
      </c>
      <c r="O409" s="114"/>
      <c r="P409" s="251">
        <f t="shared" si="1"/>
        <v>0</v>
      </c>
      <c r="Q409" s="251">
        <v>9.0000000000000006E-5</v>
      </c>
      <c r="R409" s="251">
        <f t="shared" si="2"/>
        <v>9.0000000000000006E-5</v>
      </c>
      <c r="S409" s="251">
        <v>0</v>
      </c>
      <c r="T409" s="252">
        <f t="shared" si="3"/>
        <v>0</v>
      </c>
      <c r="AR409" s="97" t="s">
        <v>167</v>
      </c>
      <c r="AT409" s="97" t="s">
        <v>162</v>
      </c>
      <c r="AU409" s="97" t="s">
        <v>81</v>
      </c>
      <c r="AY409" s="97" t="s">
        <v>160</v>
      </c>
      <c r="BE409" s="253">
        <f t="shared" si="4"/>
        <v>0</v>
      </c>
      <c r="BF409" s="253">
        <f t="shared" si="5"/>
        <v>0</v>
      </c>
      <c r="BG409" s="253">
        <f t="shared" si="6"/>
        <v>0</v>
      </c>
      <c r="BH409" s="253">
        <f t="shared" si="7"/>
        <v>0</v>
      </c>
      <c r="BI409" s="253">
        <f t="shared" si="8"/>
        <v>0</v>
      </c>
      <c r="BJ409" s="97" t="s">
        <v>77</v>
      </c>
      <c r="BK409" s="253">
        <f t="shared" si="9"/>
        <v>0</v>
      </c>
      <c r="BL409" s="97" t="s">
        <v>167</v>
      </c>
      <c r="BM409" s="97" t="s">
        <v>1485</v>
      </c>
    </row>
    <row r="410" spans="2:65" s="118" customFormat="1" ht="16.5" customHeight="1">
      <c r="B410" s="113"/>
      <c r="C410" s="280" t="s">
        <v>547</v>
      </c>
      <c r="D410" s="280" t="s">
        <v>277</v>
      </c>
      <c r="E410" s="281" t="s">
        <v>1486</v>
      </c>
      <c r="F410" s="282" t="s">
        <v>1487</v>
      </c>
      <c r="G410" s="283" t="s">
        <v>353</v>
      </c>
      <c r="H410" s="284">
        <v>1</v>
      </c>
      <c r="I410" s="12"/>
      <c r="J410" s="285">
        <f t="shared" si="0"/>
        <v>0</v>
      </c>
      <c r="K410" s="282" t="s">
        <v>5</v>
      </c>
      <c r="L410" s="286"/>
      <c r="M410" s="287" t="s">
        <v>5</v>
      </c>
      <c r="N410" s="288" t="s">
        <v>44</v>
      </c>
      <c r="O410" s="114"/>
      <c r="P410" s="251">
        <f t="shared" si="1"/>
        <v>0</v>
      </c>
      <c r="Q410" s="251">
        <v>3.6999999999999998E-2</v>
      </c>
      <c r="R410" s="251">
        <f t="shared" si="2"/>
        <v>3.6999999999999998E-2</v>
      </c>
      <c r="S410" s="251">
        <v>0</v>
      </c>
      <c r="T410" s="252">
        <f t="shared" si="3"/>
        <v>0</v>
      </c>
      <c r="AR410" s="97" t="s">
        <v>213</v>
      </c>
      <c r="AT410" s="97" t="s">
        <v>277</v>
      </c>
      <c r="AU410" s="97" t="s">
        <v>81</v>
      </c>
      <c r="AY410" s="97" t="s">
        <v>160</v>
      </c>
      <c r="BE410" s="253">
        <f t="shared" si="4"/>
        <v>0</v>
      </c>
      <c r="BF410" s="253">
        <f t="shared" si="5"/>
        <v>0</v>
      </c>
      <c r="BG410" s="253">
        <f t="shared" si="6"/>
        <v>0</v>
      </c>
      <c r="BH410" s="253">
        <f t="shared" si="7"/>
        <v>0</v>
      </c>
      <c r="BI410" s="253">
        <f t="shared" si="8"/>
        <v>0</v>
      </c>
      <c r="BJ410" s="97" t="s">
        <v>77</v>
      </c>
      <c r="BK410" s="253">
        <f t="shared" si="9"/>
        <v>0</v>
      </c>
      <c r="BL410" s="97" t="s">
        <v>167</v>
      </c>
      <c r="BM410" s="97" t="s">
        <v>1488</v>
      </c>
    </row>
    <row r="411" spans="2:65" s="118" customFormat="1" ht="25.5" customHeight="1">
      <c r="B411" s="113"/>
      <c r="C411" s="243" t="s">
        <v>553</v>
      </c>
      <c r="D411" s="243" t="s">
        <v>162</v>
      </c>
      <c r="E411" s="244" t="s">
        <v>1489</v>
      </c>
      <c r="F411" s="245" t="s">
        <v>1490</v>
      </c>
      <c r="G411" s="246" t="s">
        <v>353</v>
      </c>
      <c r="H411" s="247">
        <v>41</v>
      </c>
      <c r="I411" s="8"/>
      <c r="J411" s="248">
        <f t="shared" si="0"/>
        <v>0</v>
      </c>
      <c r="K411" s="245" t="s">
        <v>188</v>
      </c>
      <c r="L411" s="113"/>
      <c r="M411" s="249" t="s">
        <v>5</v>
      </c>
      <c r="N411" s="250" t="s">
        <v>44</v>
      </c>
      <c r="O411" s="114"/>
      <c r="P411" s="251">
        <f t="shared" si="1"/>
        <v>0</v>
      </c>
      <c r="Q411" s="251">
        <v>0</v>
      </c>
      <c r="R411" s="251">
        <f t="shared" si="2"/>
        <v>0</v>
      </c>
      <c r="S411" s="251">
        <v>0</v>
      </c>
      <c r="T411" s="252">
        <f t="shared" si="3"/>
        <v>0</v>
      </c>
      <c r="AR411" s="97" t="s">
        <v>167</v>
      </c>
      <c r="AT411" s="97" t="s">
        <v>162</v>
      </c>
      <c r="AU411" s="97" t="s">
        <v>81</v>
      </c>
      <c r="AY411" s="97" t="s">
        <v>160</v>
      </c>
      <c r="BE411" s="253">
        <f t="shared" si="4"/>
        <v>0</v>
      </c>
      <c r="BF411" s="253">
        <f t="shared" si="5"/>
        <v>0</v>
      </c>
      <c r="BG411" s="253">
        <f t="shared" si="6"/>
        <v>0</v>
      </c>
      <c r="BH411" s="253">
        <f t="shared" si="7"/>
        <v>0</v>
      </c>
      <c r="BI411" s="253">
        <f t="shared" si="8"/>
        <v>0</v>
      </c>
      <c r="BJ411" s="97" t="s">
        <v>77</v>
      </c>
      <c r="BK411" s="253">
        <f t="shared" si="9"/>
        <v>0</v>
      </c>
      <c r="BL411" s="97" t="s">
        <v>167</v>
      </c>
      <c r="BM411" s="97" t="s">
        <v>1491</v>
      </c>
    </row>
    <row r="412" spans="2:65" s="118" customFormat="1" ht="16.5" customHeight="1">
      <c r="B412" s="113"/>
      <c r="C412" s="280" t="s">
        <v>562</v>
      </c>
      <c r="D412" s="280" t="s">
        <v>277</v>
      </c>
      <c r="E412" s="281" t="s">
        <v>1492</v>
      </c>
      <c r="F412" s="282" t="s">
        <v>1493</v>
      </c>
      <c r="G412" s="283" t="s">
        <v>353</v>
      </c>
      <c r="H412" s="284">
        <v>41</v>
      </c>
      <c r="I412" s="12"/>
      <c r="J412" s="285">
        <f t="shared" si="0"/>
        <v>0</v>
      </c>
      <c r="K412" s="282" t="s">
        <v>5</v>
      </c>
      <c r="L412" s="286"/>
      <c r="M412" s="287" t="s">
        <v>5</v>
      </c>
      <c r="N412" s="288" t="s">
        <v>44</v>
      </c>
      <c r="O412" s="114"/>
      <c r="P412" s="251">
        <f t="shared" si="1"/>
        <v>0</v>
      </c>
      <c r="Q412" s="251">
        <v>6.4000000000000003E-3</v>
      </c>
      <c r="R412" s="251">
        <f t="shared" si="2"/>
        <v>0.26240000000000002</v>
      </c>
      <c r="S412" s="251">
        <v>0</v>
      </c>
      <c r="T412" s="252">
        <f t="shared" si="3"/>
        <v>0</v>
      </c>
      <c r="AR412" s="97" t="s">
        <v>213</v>
      </c>
      <c r="AT412" s="97" t="s">
        <v>277</v>
      </c>
      <c r="AU412" s="97" t="s">
        <v>81</v>
      </c>
      <c r="AY412" s="97" t="s">
        <v>160</v>
      </c>
      <c r="BE412" s="253">
        <f t="shared" si="4"/>
        <v>0</v>
      </c>
      <c r="BF412" s="253">
        <f t="shared" si="5"/>
        <v>0</v>
      </c>
      <c r="BG412" s="253">
        <f t="shared" si="6"/>
        <v>0</v>
      </c>
      <c r="BH412" s="253">
        <f t="shared" si="7"/>
        <v>0</v>
      </c>
      <c r="BI412" s="253">
        <f t="shared" si="8"/>
        <v>0</v>
      </c>
      <c r="BJ412" s="97" t="s">
        <v>77</v>
      </c>
      <c r="BK412" s="253">
        <f t="shared" si="9"/>
        <v>0</v>
      </c>
      <c r="BL412" s="97" t="s">
        <v>167</v>
      </c>
      <c r="BM412" s="97" t="s">
        <v>1494</v>
      </c>
    </row>
    <row r="413" spans="2:65" s="118" customFormat="1" ht="16.5" customHeight="1">
      <c r="B413" s="113"/>
      <c r="C413" s="243" t="s">
        <v>1495</v>
      </c>
      <c r="D413" s="243" t="s">
        <v>162</v>
      </c>
      <c r="E413" s="244" t="s">
        <v>1496</v>
      </c>
      <c r="F413" s="245" t="s">
        <v>1497</v>
      </c>
      <c r="G413" s="246" t="s">
        <v>480</v>
      </c>
      <c r="H413" s="247">
        <v>2</v>
      </c>
      <c r="I413" s="8"/>
      <c r="J413" s="248">
        <f t="shared" si="0"/>
        <v>0</v>
      </c>
      <c r="K413" s="245" t="s">
        <v>188</v>
      </c>
      <c r="L413" s="113"/>
      <c r="M413" s="249" t="s">
        <v>5</v>
      </c>
      <c r="N413" s="250" t="s">
        <v>44</v>
      </c>
      <c r="O413" s="114"/>
      <c r="P413" s="251">
        <f t="shared" si="1"/>
        <v>0</v>
      </c>
      <c r="Q413" s="251">
        <v>3.1E-4</v>
      </c>
      <c r="R413" s="251">
        <f t="shared" si="2"/>
        <v>6.2E-4</v>
      </c>
      <c r="S413" s="251">
        <v>0</v>
      </c>
      <c r="T413" s="252">
        <f t="shared" si="3"/>
        <v>0</v>
      </c>
      <c r="AR413" s="97" t="s">
        <v>167</v>
      </c>
      <c r="AT413" s="97" t="s">
        <v>162</v>
      </c>
      <c r="AU413" s="97" t="s">
        <v>81</v>
      </c>
      <c r="AY413" s="97" t="s">
        <v>160</v>
      </c>
      <c r="BE413" s="253">
        <f t="shared" si="4"/>
        <v>0</v>
      </c>
      <c r="BF413" s="253">
        <f t="shared" si="5"/>
        <v>0</v>
      </c>
      <c r="BG413" s="253">
        <f t="shared" si="6"/>
        <v>0</v>
      </c>
      <c r="BH413" s="253">
        <f t="shared" si="7"/>
        <v>0</v>
      </c>
      <c r="BI413" s="253">
        <f t="shared" si="8"/>
        <v>0</v>
      </c>
      <c r="BJ413" s="97" t="s">
        <v>77</v>
      </c>
      <c r="BK413" s="253">
        <f t="shared" si="9"/>
        <v>0</v>
      </c>
      <c r="BL413" s="97" t="s">
        <v>167</v>
      </c>
      <c r="BM413" s="97" t="s">
        <v>1498</v>
      </c>
    </row>
    <row r="414" spans="2:65" s="258" customFormat="1">
      <c r="B414" s="257"/>
      <c r="D414" s="254" t="s">
        <v>171</v>
      </c>
      <c r="E414" s="259" t="s">
        <v>5</v>
      </c>
      <c r="F414" s="260" t="s">
        <v>200</v>
      </c>
      <c r="H414" s="259" t="s">
        <v>5</v>
      </c>
      <c r="I414" s="9"/>
      <c r="L414" s="257"/>
      <c r="M414" s="261"/>
      <c r="N414" s="262"/>
      <c r="O414" s="262"/>
      <c r="P414" s="262"/>
      <c r="Q414" s="262"/>
      <c r="R414" s="262"/>
      <c r="S414" s="262"/>
      <c r="T414" s="263"/>
      <c r="AT414" s="259" t="s">
        <v>171</v>
      </c>
      <c r="AU414" s="259" t="s">
        <v>81</v>
      </c>
      <c r="AV414" s="258" t="s">
        <v>77</v>
      </c>
      <c r="AW414" s="258" t="s">
        <v>36</v>
      </c>
      <c r="AX414" s="258" t="s">
        <v>73</v>
      </c>
      <c r="AY414" s="259" t="s">
        <v>160</v>
      </c>
    </row>
    <row r="415" spans="2:65" s="265" customFormat="1">
      <c r="B415" s="264"/>
      <c r="D415" s="254" t="s">
        <v>171</v>
      </c>
      <c r="E415" s="266" t="s">
        <v>5</v>
      </c>
      <c r="F415" s="267" t="s">
        <v>81</v>
      </c>
      <c r="H415" s="268">
        <v>2</v>
      </c>
      <c r="I415" s="10"/>
      <c r="L415" s="264"/>
      <c r="M415" s="269"/>
      <c r="N415" s="270"/>
      <c r="O415" s="270"/>
      <c r="P415" s="270"/>
      <c r="Q415" s="270"/>
      <c r="R415" s="270"/>
      <c r="S415" s="270"/>
      <c r="T415" s="271"/>
      <c r="AT415" s="266" t="s">
        <v>171</v>
      </c>
      <c r="AU415" s="266" t="s">
        <v>81</v>
      </c>
      <c r="AV415" s="265" t="s">
        <v>81</v>
      </c>
      <c r="AW415" s="265" t="s">
        <v>36</v>
      </c>
      <c r="AX415" s="265" t="s">
        <v>77</v>
      </c>
      <c r="AY415" s="266" t="s">
        <v>160</v>
      </c>
    </row>
    <row r="416" spans="2:65" s="118" customFormat="1" ht="16.5" customHeight="1">
      <c r="B416" s="113"/>
      <c r="C416" s="243" t="s">
        <v>1499</v>
      </c>
      <c r="D416" s="243" t="s">
        <v>162</v>
      </c>
      <c r="E416" s="244" t="s">
        <v>1500</v>
      </c>
      <c r="F416" s="245" t="s">
        <v>1501</v>
      </c>
      <c r="G416" s="246" t="s">
        <v>480</v>
      </c>
      <c r="H416" s="247">
        <v>6</v>
      </c>
      <c r="I416" s="8"/>
      <c r="J416" s="248">
        <f>ROUND(I416*H416,2)</f>
        <v>0</v>
      </c>
      <c r="K416" s="245" t="s">
        <v>188</v>
      </c>
      <c r="L416" s="113"/>
      <c r="M416" s="249" t="s">
        <v>5</v>
      </c>
      <c r="N416" s="250" t="s">
        <v>44</v>
      </c>
      <c r="O416" s="114"/>
      <c r="P416" s="251">
        <f>O416*H416</f>
        <v>0</v>
      </c>
      <c r="Q416" s="251">
        <v>2.5000000000000001E-4</v>
      </c>
      <c r="R416" s="251">
        <f>Q416*H416</f>
        <v>1.5E-3</v>
      </c>
      <c r="S416" s="251">
        <v>0</v>
      </c>
      <c r="T416" s="252">
        <f>S416*H416</f>
        <v>0</v>
      </c>
      <c r="AR416" s="97" t="s">
        <v>167</v>
      </c>
      <c r="AT416" s="97" t="s">
        <v>162</v>
      </c>
      <c r="AU416" s="97" t="s">
        <v>81</v>
      </c>
      <c r="AY416" s="97" t="s">
        <v>160</v>
      </c>
      <c r="BE416" s="253">
        <f>IF(N416="základní",J416,0)</f>
        <v>0</v>
      </c>
      <c r="BF416" s="253">
        <f>IF(N416="snížená",J416,0)</f>
        <v>0</v>
      </c>
      <c r="BG416" s="253">
        <f>IF(N416="zákl. přenesená",J416,0)</f>
        <v>0</v>
      </c>
      <c r="BH416" s="253">
        <f>IF(N416="sníž. přenesená",J416,0)</f>
        <v>0</v>
      </c>
      <c r="BI416" s="253">
        <f>IF(N416="nulová",J416,0)</f>
        <v>0</v>
      </c>
      <c r="BJ416" s="97" t="s">
        <v>77</v>
      </c>
      <c r="BK416" s="253">
        <f>ROUND(I416*H416,2)</f>
        <v>0</v>
      </c>
      <c r="BL416" s="97" t="s">
        <v>167</v>
      </c>
      <c r="BM416" s="97" t="s">
        <v>1502</v>
      </c>
    </row>
    <row r="417" spans="2:65" s="118" customFormat="1" ht="16.5" customHeight="1">
      <c r="B417" s="113"/>
      <c r="C417" s="243" t="s">
        <v>1503</v>
      </c>
      <c r="D417" s="243" t="s">
        <v>162</v>
      </c>
      <c r="E417" s="244" t="s">
        <v>484</v>
      </c>
      <c r="F417" s="245" t="s">
        <v>485</v>
      </c>
      <c r="G417" s="246" t="s">
        <v>353</v>
      </c>
      <c r="H417" s="247">
        <v>11</v>
      </c>
      <c r="I417" s="8"/>
      <c r="J417" s="248">
        <f>ROUND(I417*H417,2)</f>
        <v>0</v>
      </c>
      <c r="K417" s="245" t="s">
        <v>188</v>
      </c>
      <c r="L417" s="113"/>
      <c r="M417" s="249" t="s">
        <v>5</v>
      </c>
      <c r="N417" s="250" t="s">
        <v>44</v>
      </c>
      <c r="O417" s="114"/>
      <c r="P417" s="251">
        <f>O417*H417</f>
        <v>0</v>
      </c>
      <c r="Q417" s="251">
        <v>9.1800000000000007E-3</v>
      </c>
      <c r="R417" s="251">
        <f>Q417*H417</f>
        <v>0.10098000000000001</v>
      </c>
      <c r="S417" s="251">
        <v>0</v>
      </c>
      <c r="T417" s="252">
        <f>S417*H417</f>
        <v>0</v>
      </c>
      <c r="AR417" s="97" t="s">
        <v>167</v>
      </c>
      <c r="AT417" s="97" t="s">
        <v>162</v>
      </c>
      <c r="AU417" s="97" t="s">
        <v>81</v>
      </c>
      <c r="AY417" s="97" t="s">
        <v>160</v>
      </c>
      <c r="BE417" s="253">
        <f>IF(N417="základní",J417,0)</f>
        <v>0</v>
      </c>
      <c r="BF417" s="253">
        <f>IF(N417="snížená",J417,0)</f>
        <v>0</v>
      </c>
      <c r="BG417" s="253">
        <f>IF(N417="zákl. přenesená",J417,0)</f>
        <v>0</v>
      </c>
      <c r="BH417" s="253">
        <f>IF(N417="sníž. přenesená",J417,0)</f>
        <v>0</v>
      </c>
      <c r="BI417" s="253">
        <f>IF(N417="nulová",J417,0)</f>
        <v>0</v>
      </c>
      <c r="BJ417" s="97" t="s">
        <v>77</v>
      </c>
      <c r="BK417" s="253">
        <f>ROUND(I417*H417,2)</f>
        <v>0</v>
      </c>
      <c r="BL417" s="97" t="s">
        <v>167</v>
      </c>
      <c r="BM417" s="97" t="s">
        <v>1504</v>
      </c>
    </row>
    <row r="418" spans="2:65" s="258" customFormat="1">
      <c r="B418" s="257"/>
      <c r="D418" s="254" t="s">
        <v>171</v>
      </c>
      <c r="E418" s="259" t="s">
        <v>5</v>
      </c>
      <c r="F418" s="260" t="s">
        <v>355</v>
      </c>
      <c r="H418" s="259" t="s">
        <v>5</v>
      </c>
      <c r="I418" s="9"/>
      <c r="L418" s="257"/>
      <c r="M418" s="261"/>
      <c r="N418" s="262"/>
      <c r="O418" s="262"/>
      <c r="P418" s="262"/>
      <c r="Q418" s="262"/>
      <c r="R418" s="262"/>
      <c r="S418" s="262"/>
      <c r="T418" s="263"/>
      <c r="AT418" s="259" t="s">
        <v>171</v>
      </c>
      <c r="AU418" s="259" t="s">
        <v>81</v>
      </c>
      <c r="AV418" s="258" t="s">
        <v>77</v>
      </c>
      <c r="AW418" s="258" t="s">
        <v>36</v>
      </c>
      <c r="AX418" s="258" t="s">
        <v>73</v>
      </c>
      <c r="AY418" s="259" t="s">
        <v>160</v>
      </c>
    </row>
    <row r="419" spans="2:65" s="265" customFormat="1">
      <c r="B419" s="264"/>
      <c r="D419" s="254" t="s">
        <v>171</v>
      </c>
      <c r="E419" s="266" t="s">
        <v>5</v>
      </c>
      <c r="F419" s="267" t="s">
        <v>1505</v>
      </c>
      <c r="H419" s="268">
        <v>11</v>
      </c>
      <c r="I419" s="10"/>
      <c r="L419" s="264"/>
      <c r="M419" s="269"/>
      <c r="N419" s="270"/>
      <c r="O419" s="270"/>
      <c r="P419" s="270"/>
      <c r="Q419" s="270"/>
      <c r="R419" s="270"/>
      <c r="S419" s="270"/>
      <c r="T419" s="271"/>
      <c r="AT419" s="266" t="s">
        <v>171</v>
      </c>
      <c r="AU419" s="266" t="s">
        <v>81</v>
      </c>
      <c r="AV419" s="265" t="s">
        <v>81</v>
      </c>
      <c r="AW419" s="265" t="s">
        <v>36</v>
      </c>
      <c r="AX419" s="265" t="s">
        <v>77</v>
      </c>
      <c r="AY419" s="266" t="s">
        <v>160</v>
      </c>
    </row>
    <row r="420" spans="2:65" s="118" customFormat="1" ht="16.5" customHeight="1">
      <c r="B420" s="113"/>
      <c r="C420" s="280" t="s">
        <v>1506</v>
      </c>
      <c r="D420" s="280" t="s">
        <v>277</v>
      </c>
      <c r="E420" s="281" t="s">
        <v>488</v>
      </c>
      <c r="F420" s="282" t="s">
        <v>489</v>
      </c>
      <c r="G420" s="283" t="s">
        <v>353</v>
      </c>
      <c r="H420" s="284">
        <v>5</v>
      </c>
      <c r="I420" s="12"/>
      <c r="J420" s="285">
        <f>ROUND(I420*H420,2)</f>
        <v>0</v>
      </c>
      <c r="K420" s="282" t="s">
        <v>188</v>
      </c>
      <c r="L420" s="286"/>
      <c r="M420" s="287" t="s">
        <v>5</v>
      </c>
      <c r="N420" s="288" t="s">
        <v>44</v>
      </c>
      <c r="O420" s="114"/>
      <c r="P420" s="251">
        <f>O420*H420</f>
        <v>0</v>
      </c>
      <c r="Q420" s="251">
        <v>0.254</v>
      </c>
      <c r="R420" s="251">
        <f>Q420*H420</f>
        <v>1.27</v>
      </c>
      <c r="S420" s="251">
        <v>0</v>
      </c>
      <c r="T420" s="252">
        <f>S420*H420</f>
        <v>0</v>
      </c>
      <c r="AR420" s="97" t="s">
        <v>213</v>
      </c>
      <c r="AT420" s="97" t="s">
        <v>277</v>
      </c>
      <c r="AU420" s="97" t="s">
        <v>81</v>
      </c>
      <c r="AY420" s="97" t="s">
        <v>160</v>
      </c>
      <c r="BE420" s="253">
        <f>IF(N420="základní",J420,0)</f>
        <v>0</v>
      </c>
      <c r="BF420" s="253">
        <f>IF(N420="snížená",J420,0)</f>
        <v>0</v>
      </c>
      <c r="BG420" s="253">
        <f>IF(N420="zákl. přenesená",J420,0)</f>
        <v>0</v>
      </c>
      <c r="BH420" s="253">
        <f>IF(N420="sníž. přenesená",J420,0)</f>
        <v>0</v>
      </c>
      <c r="BI420" s="253">
        <f>IF(N420="nulová",J420,0)</f>
        <v>0</v>
      </c>
      <c r="BJ420" s="97" t="s">
        <v>77</v>
      </c>
      <c r="BK420" s="253">
        <f>ROUND(I420*H420,2)</f>
        <v>0</v>
      </c>
      <c r="BL420" s="97" t="s">
        <v>167</v>
      </c>
      <c r="BM420" s="97" t="s">
        <v>1507</v>
      </c>
    </row>
    <row r="421" spans="2:65" s="118" customFormat="1" ht="16.5" customHeight="1">
      <c r="B421" s="113"/>
      <c r="C421" s="280" t="s">
        <v>1508</v>
      </c>
      <c r="D421" s="280" t="s">
        <v>277</v>
      </c>
      <c r="E421" s="281" t="s">
        <v>1077</v>
      </c>
      <c r="F421" s="282" t="s">
        <v>1078</v>
      </c>
      <c r="G421" s="283" t="s">
        <v>353</v>
      </c>
      <c r="H421" s="284">
        <v>5</v>
      </c>
      <c r="I421" s="12"/>
      <c r="J421" s="285">
        <f>ROUND(I421*H421,2)</f>
        <v>0</v>
      </c>
      <c r="K421" s="282" t="s">
        <v>188</v>
      </c>
      <c r="L421" s="286"/>
      <c r="M421" s="287" t="s">
        <v>5</v>
      </c>
      <c r="N421" s="288" t="s">
        <v>44</v>
      </c>
      <c r="O421" s="114"/>
      <c r="P421" s="251">
        <f>O421*H421</f>
        <v>0</v>
      </c>
      <c r="Q421" s="251">
        <v>0.50600000000000001</v>
      </c>
      <c r="R421" s="251">
        <f>Q421*H421</f>
        <v>2.5300000000000002</v>
      </c>
      <c r="S421" s="251">
        <v>0</v>
      </c>
      <c r="T421" s="252">
        <f>S421*H421</f>
        <v>0</v>
      </c>
      <c r="AR421" s="97" t="s">
        <v>213</v>
      </c>
      <c r="AT421" s="97" t="s">
        <v>277</v>
      </c>
      <c r="AU421" s="97" t="s">
        <v>81</v>
      </c>
      <c r="AY421" s="97" t="s">
        <v>160</v>
      </c>
      <c r="BE421" s="253">
        <f>IF(N421="základní",J421,0)</f>
        <v>0</v>
      </c>
      <c r="BF421" s="253">
        <f>IF(N421="snížená",J421,0)</f>
        <v>0</v>
      </c>
      <c r="BG421" s="253">
        <f>IF(N421="zákl. přenesená",J421,0)</f>
        <v>0</v>
      </c>
      <c r="BH421" s="253">
        <f>IF(N421="sníž. přenesená",J421,0)</f>
        <v>0</v>
      </c>
      <c r="BI421" s="253">
        <f>IF(N421="nulová",J421,0)</f>
        <v>0</v>
      </c>
      <c r="BJ421" s="97" t="s">
        <v>77</v>
      </c>
      <c r="BK421" s="253">
        <f>ROUND(I421*H421,2)</f>
        <v>0</v>
      </c>
      <c r="BL421" s="97" t="s">
        <v>167</v>
      </c>
      <c r="BM421" s="97" t="s">
        <v>1509</v>
      </c>
    </row>
    <row r="422" spans="2:65" s="118" customFormat="1" ht="16.5" customHeight="1">
      <c r="B422" s="113"/>
      <c r="C422" s="280" t="s">
        <v>1510</v>
      </c>
      <c r="D422" s="280" t="s">
        <v>277</v>
      </c>
      <c r="E422" s="281" t="s">
        <v>1511</v>
      </c>
      <c r="F422" s="282" t="s">
        <v>1512</v>
      </c>
      <c r="G422" s="283" t="s">
        <v>353</v>
      </c>
      <c r="H422" s="284">
        <v>1</v>
      </c>
      <c r="I422" s="12"/>
      <c r="J422" s="285">
        <f>ROUND(I422*H422,2)</f>
        <v>0</v>
      </c>
      <c r="K422" s="282" t="s">
        <v>188</v>
      </c>
      <c r="L422" s="286"/>
      <c r="M422" s="287" t="s">
        <v>5</v>
      </c>
      <c r="N422" s="288" t="s">
        <v>44</v>
      </c>
      <c r="O422" s="114"/>
      <c r="P422" s="251">
        <f>O422*H422</f>
        <v>0</v>
      </c>
      <c r="Q422" s="251">
        <v>1.0129999999999999</v>
      </c>
      <c r="R422" s="251">
        <f>Q422*H422</f>
        <v>1.0129999999999999</v>
      </c>
      <c r="S422" s="251">
        <v>0</v>
      </c>
      <c r="T422" s="252">
        <f>S422*H422</f>
        <v>0</v>
      </c>
      <c r="AR422" s="97" t="s">
        <v>213</v>
      </c>
      <c r="AT422" s="97" t="s">
        <v>277</v>
      </c>
      <c r="AU422" s="97" t="s">
        <v>81</v>
      </c>
      <c r="AY422" s="97" t="s">
        <v>160</v>
      </c>
      <c r="BE422" s="253">
        <f>IF(N422="základní",J422,0)</f>
        <v>0</v>
      </c>
      <c r="BF422" s="253">
        <f>IF(N422="snížená",J422,0)</f>
        <v>0</v>
      </c>
      <c r="BG422" s="253">
        <f>IF(N422="zákl. přenesená",J422,0)</f>
        <v>0</v>
      </c>
      <c r="BH422" s="253">
        <f>IF(N422="sníž. přenesená",J422,0)</f>
        <v>0</v>
      </c>
      <c r="BI422" s="253">
        <f>IF(N422="nulová",J422,0)</f>
        <v>0</v>
      </c>
      <c r="BJ422" s="97" t="s">
        <v>77</v>
      </c>
      <c r="BK422" s="253">
        <f>ROUND(I422*H422,2)</f>
        <v>0</v>
      </c>
      <c r="BL422" s="97" t="s">
        <v>167</v>
      </c>
      <c r="BM422" s="97" t="s">
        <v>1513</v>
      </c>
    </row>
    <row r="423" spans="2:65" s="118" customFormat="1" ht="16.5" customHeight="1">
      <c r="B423" s="113"/>
      <c r="C423" s="243" t="s">
        <v>1514</v>
      </c>
      <c r="D423" s="243" t="s">
        <v>162</v>
      </c>
      <c r="E423" s="244" t="s">
        <v>740</v>
      </c>
      <c r="F423" s="245" t="s">
        <v>741</v>
      </c>
      <c r="G423" s="246" t="s">
        <v>353</v>
      </c>
      <c r="H423" s="247">
        <v>7</v>
      </c>
      <c r="I423" s="8"/>
      <c r="J423" s="248">
        <f>ROUND(I423*H423,2)</f>
        <v>0</v>
      </c>
      <c r="K423" s="245" t="s">
        <v>188</v>
      </c>
      <c r="L423" s="113"/>
      <c r="M423" s="249" t="s">
        <v>5</v>
      </c>
      <c r="N423" s="250" t="s">
        <v>44</v>
      </c>
      <c r="O423" s="114"/>
      <c r="P423" s="251">
        <f>O423*H423</f>
        <v>0</v>
      </c>
      <c r="Q423" s="251">
        <v>1.1469999999999999E-2</v>
      </c>
      <c r="R423" s="251">
        <f>Q423*H423</f>
        <v>8.029E-2</v>
      </c>
      <c r="S423" s="251">
        <v>0</v>
      </c>
      <c r="T423" s="252">
        <f>S423*H423</f>
        <v>0</v>
      </c>
      <c r="AR423" s="97" t="s">
        <v>167</v>
      </c>
      <c r="AT423" s="97" t="s">
        <v>162</v>
      </c>
      <c r="AU423" s="97" t="s">
        <v>81</v>
      </c>
      <c r="AY423" s="97" t="s">
        <v>160</v>
      </c>
      <c r="BE423" s="253">
        <f>IF(N423="základní",J423,0)</f>
        <v>0</v>
      </c>
      <c r="BF423" s="253">
        <f>IF(N423="snížená",J423,0)</f>
        <v>0</v>
      </c>
      <c r="BG423" s="253">
        <f>IF(N423="zákl. přenesená",J423,0)</f>
        <v>0</v>
      </c>
      <c r="BH423" s="253">
        <f>IF(N423="sníž. přenesená",J423,0)</f>
        <v>0</v>
      </c>
      <c r="BI423" s="253">
        <f>IF(N423="nulová",J423,0)</f>
        <v>0</v>
      </c>
      <c r="BJ423" s="97" t="s">
        <v>77</v>
      </c>
      <c r="BK423" s="253">
        <f>ROUND(I423*H423,2)</f>
        <v>0</v>
      </c>
      <c r="BL423" s="97" t="s">
        <v>167</v>
      </c>
      <c r="BM423" s="97" t="s">
        <v>1515</v>
      </c>
    </row>
    <row r="424" spans="2:65" s="258" customFormat="1">
      <c r="B424" s="257"/>
      <c r="D424" s="254" t="s">
        <v>171</v>
      </c>
      <c r="E424" s="259" t="s">
        <v>5</v>
      </c>
      <c r="F424" s="260" t="s">
        <v>355</v>
      </c>
      <c r="H424" s="259" t="s">
        <v>5</v>
      </c>
      <c r="I424" s="9"/>
      <c r="L424" s="257"/>
      <c r="M424" s="261"/>
      <c r="N424" s="262"/>
      <c r="O424" s="262"/>
      <c r="P424" s="262"/>
      <c r="Q424" s="262"/>
      <c r="R424" s="262"/>
      <c r="S424" s="262"/>
      <c r="T424" s="263"/>
      <c r="AT424" s="259" t="s">
        <v>171</v>
      </c>
      <c r="AU424" s="259" t="s">
        <v>81</v>
      </c>
      <c r="AV424" s="258" t="s">
        <v>77</v>
      </c>
      <c r="AW424" s="258" t="s">
        <v>36</v>
      </c>
      <c r="AX424" s="258" t="s">
        <v>73</v>
      </c>
      <c r="AY424" s="259" t="s">
        <v>160</v>
      </c>
    </row>
    <row r="425" spans="2:65" s="265" customFormat="1">
      <c r="B425" s="264"/>
      <c r="D425" s="254" t="s">
        <v>171</v>
      </c>
      <c r="E425" s="266" t="s">
        <v>5</v>
      </c>
      <c r="F425" s="267" t="s">
        <v>207</v>
      </c>
      <c r="H425" s="268">
        <v>7</v>
      </c>
      <c r="I425" s="10"/>
      <c r="L425" s="264"/>
      <c r="M425" s="269"/>
      <c r="N425" s="270"/>
      <c r="O425" s="270"/>
      <c r="P425" s="270"/>
      <c r="Q425" s="270"/>
      <c r="R425" s="270"/>
      <c r="S425" s="270"/>
      <c r="T425" s="271"/>
      <c r="AT425" s="266" t="s">
        <v>171</v>
      </c>
      <c r="AU425" s="266" t="s">
        <v>81</v>
      </c>
      <c r="AV425" s="265" t="s">
        <v>81</v>
      </c>
      <c r="AW425" s="265" t="s">
        <v>36</v>
      </c>
      <c r="AX425" s="265" t="s">
        <v>77</v>
      </c>
      <c r="AY425" s="266" t="s">
        <v>160</v>
      </c>
    </row>
    <row r="426" spans="2:65" s="118" customFormat="1" ht="16.5" customHeight="1">
      <c r="B426" s="113"/>
      <c r="C426" s="280" t="s">
        <v>1516</v>
      </c>
      <c r="D426" s="280" t="s">
        <v>277</v>
      </c>
      <c r="E426" s="281" t="s">
        <v>743</v>
      </c>
      <c r="F426" s="282" t="s">
        <v>744</v>
      </c>
      <c r="G426" s="283" t="s">
        <v>353</v>
      </c>
      <c r="H426" s="284">
        <v>7</v>
      </c>
      <c r="I426" s="12"/>
      <c r="J426" s="285">
        <f>ROUND(I426*H426,2)</f>
        <v>0</v>
      </c>
      <c r="K426" s="282" t="s">
        <v>188</v>
      </c>
      <c r="L426" s="286"/>
      <c r="M426" s="287" t="s">
        <v>5</v>
      </c>
      <c r="N426" s="288" t="s">
        <v>44</v>
      </c>
      <c r="O426" s="114"/>
      <c r="P426" s="251">
        <f>O426*H426</f>
        <v>0</v>
      </c>
      <c r="Q426" s="251">
        <v>0.58499999999999996</v>
      </c>
      <c r="R426" s="251">
        <f>Q426*H426</f>
        <v>4.0949999999999998</v>
      </c>
      <c r="S426" s="251">
        <v>0</v>
      </c>
      <c r="T426" s="252">
        <f>S426*H426</f>
        <v>0</v>
      </c>
      <c r="AR426" s="97" t="s">
        <v>213</v>
      </c>
      <c r="AT426" s="97" t="s">
        <v>277</v>
      </c>
      <c r="AU426" s="97" t="s">
        <v>81</v>
      </c>
      <c r="AY426" s="97" t="s">
        <v>160</v>
      </c>
      <c r="BE426" s="253">
        <f>IF(N426="základní",J426,0)</f>
        <v>0</v>
      </c>
      <c r="BF426" s="253">
        <f>IF(N426="snížená",J426,0)</f>
        <v>0</v>
      </c>
      <c r="BG426" s="253">
        <f>IF(N426="zákl. přenesená",J426,0)</f>
        <v>0</v>
      </c>
      <c r="BH426" s="253">
        <f>IF(N426="sníž. přenesená",J426,0)</f>
        <v>0</v>
      </c>
      <c r="BI426" s="253">
        <f>IF(N426="nulová",J426,0)</f>
        <v>0</v>
      </c>
      <c r="BJ426" s="97" t="s">
        <v>77</v>
      </c>
      <c r="BK426" s="253">
        <f>ROUND(I426*H426,2)</f>
        <v>0</v>
      </c>
      <c r="BL426" s="97" t="s">
        <v>167</v>
      </c>
      <c r="BM426" s="97" t="s">
        <v>1517</v>
      </c>
    </row>
    <row r="427" spans="2:65" s="118" customFormat="1" ht="16.5" customHeight="1">
      <c r="B427" s="113"/>
      <c r="C427" s="243" t="s">
        <v>1518</v>
      </c>
      <c r="D427" s="243" t="s">
        <v>162</v>
      </c>
      <c r="E427" s="244" t="s">
        <v>492</v>
      </c>
      <c r="F427" s="245" t="s">
        <v>493</v>
      </c>
      <c r="G427" s="246" t="s">
        <v>353</v>
      </c>
      <c r="H427" s="247">
        <v>8</v>
      </c>
      <c r="I427" s="8"/>
      <c r="J427" s="248">
        <f>ROUND(I427*H427,2)</f>
        <v>0</v>
      </c>
      <c r="K427" s="245" t="s">
        <v>188</v>
      </c>
      <c r="L427" s="113"/>
      <c r="M427" s="249" t="s">
        <v>5</v>
      </c>
      <c r="N427" s="250" t="s">
        <v>44</v>
      </c>
      <c r="O427" s="114"/>
      <c r="P427" s="251">
        <f>O427*H427</f>
        <v>0</v>
      </c>
      <c r="Q427" s="251">
        <v>2.7529999999999999E-2</v>
      </c>
      <c r="R427" s="251">
        <f>Q427*H427</f>
        <v>0.22023999999999999</v>
      </c>
      <c r="S427" s="251">
        <v>0</v>
      </c>
      <c r="T427" s="252">
        <f>S427*H427</f>
        <v>0</v>
      </c>
      <c r="AR427" s="97" t="s">
        <v>167</v>
      </c>
      <c r="AT427" s="97" t="s">
        <v>162</v>
      </c>
      <c r="AU427" s="97" t="s">
        <v>81</v>
      </c>
      <c r="AY427" s="97" t="s">
        <v>160</v>
      </c>
      <c r="BE427" s="253">
        <f>IF(N427="základní",J427,0)</f>
        <v>0</v>
      </c>
      <c r="BF427" s="253">
        <f>IF(N427="snížená",J427,0)</f>
        <v>0</v>
      </c>
      <c r="BG427" s="253">
        <f>IF(N427="zákl. přenesená",J427,0)</f>
        <v>0</v>
      </c>
      <c r="BH427" s="253">
        <f>IF(N427="sníž. přenesená",J427,0)</f>
        <v>0</v>
      </c>
      <c r="BI427" s="253">
        <f>IF(N427="nulová",J427,0)</f>
        <v>0</v>
      </c>
      <c r="BJ427" s="97" t="s">
        <v>77</v>
      </c>
      <c r="BK427" s="253">
        <f>ROUND(I427*H427,2)</f>
        <v>0</v>
      </c>
      <c r="BL427" s="97" t="s">
        <v>167</v>
      </c>
      <c r="BM427" s="97" t="s">
        <v>1519</v>
      </c>
    </row>
    <row r="428" spans="2:65" s="258" customFormat="1">
      <c r="B428" s="257"/>
      <c r="D428" s="254" t="s">
        <v>171</v>
      </c>
      <c r="E428" s="259" t="s">
        <v>5</v>
      </c>
      <c r="F428" s="260" t="s">
        <v>355</v>
      </c>
      <c r="H428" s="259" t="s">
        <v>5</v>
      </c>
      <c r="I428" s="9"/>
      <c r="L428" s="257"/>
      <c r="M428" s="261"/>
      <c r="N428" s="262"/>
      <c r="O428" s="262"/>
      <c r="P428" s="262"/>
      <c r="Q428" s="262"/>
      <c r="R428" s="262"/>
      <c r="S428" s="262"/>
      <c r="T428" s="263"/>
      <c r="AT428" s="259" t="s">
        <v>171</v>
      </c>
      <c r="AU428" s="259" t="s">
        <v>81</v>
      </c>
      <c r="AV428" s="258" t="s">
        <v>77</v>
      </c>
      <c r="AW428" s="258" t="s">
        <v>36</v>
      </c>
      <c r="AX428" s="258" t="s">
        <v>73</v>
      </c>
      <c r="AY428" s="259" t="s">
        <v>160</v>
      </c>
    </row>
    <row r="429" spans="2:65" s="265" customFormat="1">
      <c r="B429" s="264"/>
      <c r="D429" s="254" t="s">
        <v>171</v>
      </c>
      <c r="E429" s="266" t="s">
        <v>5</v>
      </c>
      <c r="F429" s="267" t="s">
        <v>1520</v>
      </c>
      <c r="H429" s="268">
        <v>7</v>
      </c>
      <c r="I429" s="10"/>
      <c r="L429" s="264"/>
      <c r="M429" s="269"/>
      <c r="N429" s="270"/>
      <c r="O429" s="270"/>
      <c r="P429" s="270"/>
      <c r="Q429" s="270"/>
      <c r="R429" s="270"/>
      <c r="S429" s="270"/>
      <c r="T429" s="271"/>
      <c r="AT429" s="266" t="s">
        <v>171</v>
      </c>
      <c r="AU429" s="266" t="s">
        <v>81</v>
      </c>
      <c r="AV429" s="265" t="s">
        <v>81</v>
      </c>
      <c r="AW429" s="265" t="s">
        <v>36</v>
      </c>
      <c r="AX429" s="265" t="s">
        <v>73</v>
      </c>
      <c r="AY429" s="266" t="s">
        <v>160</v>
      </c>
    </row>
    <row r="430" spans="2:65" s="258" customFormat="1">
      <c r="B430" s="257"/>
      <c r="D430" s="254" t="s">
        <v>171</v>
      </c>
      <c r="E430" s="259" t="s">
        <v>5</v>
      </c>
      <c r="F430" s="260" t="s">
        <v>1521</v>
      </c>
      <c r="H430" s="259" t="s">
        <v>5</v>
      </c>
      <c r="I430" s="9"/>
      <c r="L430" s="257"/>
      <c r="M430" s="261"/>
      <c r="N430" s="262"/>
      <c r="O430" s="262"/>
      <c r="P430" s="262"/>
      <c r="Q430" s="262"/>
      <c r="R430" s="262"/>
      <c r="S430" s="262"/>
      <c r="T430" s="263"/>
      <c r="AT430" s="259" t="s">
        <v>171</v>
      </c>
      <c r="AU430" s="259" t="s">
        <v>81</v>
      </c>
      <c r="AV430" s="258" t="s">
        <v>77</v>
      </c>
      <c r="AW430" s="258" t="s">
        <v>36</v>
      </c>
      <c r="AX430" s="258" t="s">
        <v>73</v>
      </c>
      <c r="AY430" s="259" t="s">
        <v>160</v>
      </c>
    </row>
    <row r="431" spans="2:65" s="265" customFormat="1">
      <c r="B431" s="264"/>
      <c r="D431" s="254" t="s">
        <v>171</v>
      </c>
      <c r="E431" s="266" t="s">
        <v>5</v>
      </c>
      <c r="F431" s="267" t="s">
        <v>77</v>
      </c>
      <c r="H431" s="268">
        <v>1</v>
      </c>
      <c r="I431" s="10"/>
      <c r="L431" s="264"/>
      <c r="M431" s="269"/>
      <c r="N431" s="270"/>
      <c r="O431" s="270"/>
      <c r="P431" s="270"/>
      <c r="Q431" s="270"/>
      <c r="R431" s="270"/>
      <c r="S431" s="270"/>
      <c r="T431" s="271"/>
      <c r="AT431" s="266" t="s">
        <v>171</v>
      </c>
      <c r="AU431" s="266" t="s">
        <v>81</v>
      </c>
      <c r="AV431" s="265" t="s">
        <v>81</v>
      </c>
      <c r="AW431" s="265" t="s">
        <v>36</v>
      </c>
      <c r="AX431" s="265" t="s">
        <v>73</v>
      </c>
      <c r="AY431" s="266" t="s">
        <v>160</v>
      </c>
    </row>
    <row r="432" spans="2:65" s="273" customFormat="1">
      <c r="B432" s="272"/>
      <c r="D432" s="254" t="s">
        <v>171</v>
      </c>
      <c r="E432" s="274" t="s">
        <v>5</v>
      </c>
      <c r="F432" s="275" t="s">
        <v>176</v>
      </c>
      <c r="H432" s="276">
        <v>8</v>
      </c>
      <c r="I432" s="11"/>
      <c r="L432" s="272"/>
      <c r="M432" s="277"/>
      <c r="N432" s="278"/>
      <c r="O432" s="278"/>
      <c r="P432" s="278"/>
      <c r="Q432" s="278"/>
      <c r="R432" s="278"/>
      <c r="S432" s="278"/>
      <c r="T432" s="279"/>
      <c r="AT432" s="274" t="s">
        <v>171</v>
      </c>
      <c r="AU432" s="274" t="s">
        <v>81</v>
      </c>
      <c r="AV432" s="273" t="s">
        <v>167</v>
      </c>
      <c r="AW432" s="273" t="s">
        <v>36</v>
      </c>
      <c r="AX432" s="273" t="s">
        <v>77</v>
      </c>
      <c r="AY432" s="274" t="s">
        <v>160</v>
      </c>
    </row>
    <row r="433" spans="2:65" s="118" customFormat="1" ht="16.5" customHeight="1">
      <c r="B433" s="113"/>
      <c r="C433" s="280" t="s">
        <v>1522</v>
      </c>
      <c r="D433" s="280" t="s">
        <v>277</v>
      </c>
      <c r="E433" s="281" t="s">
        <v>496</v>
      </c>
      <c r="F433" s="282" t="s">
        <v>497</v>
      </c>
      <c r="G433" s="283" t="s">
        <v>353</v>
      </c>
      <c r="H433" s="284">
        <v>7</v>
      </c>
      <c r="I433" s="12"/>
      <c r="J433" s="285">
        <f>ROUND(I433*H433,2)</f>
        <v>0</v>
      </c>
      <c r="K433" s="282" t="s">
        <v>5</v>
      </c>
      <c r="L433" s="286"/>
      <c r="M433" s="287" t="s">
        <v>5</v>
      </c>
      <c r="N433" s="288" t="s">
        <v>44</v>
      </c>
      <c r="O433" s="114"/>
      <c r="P433" s="251">
        <f>O433*H433</f>
        <v>0</v>
      </c>
      <c r="Q433" s="251">
        <v>2.1</v>
      </c>
      <c r="R433" s="251">
        <f>Q433*H433</f>
        <v>14.700000000000001</v>
      </c>
      <c r="S433" s="251">
        <v>0</v>
      </c>
      <c r="T433" s="252">
        <f>S433*H433</f>
        <v>0</v>
      </c>
      <c r="AR433" s="97" t="s">
        <v>213</v>
      </c>
      <c r="AT433" s="97" t="s">
        <v>277</v>
      </c>
      <c r="AU433" s="97" t="s">
        <v>81</v>
      </c>
      <c r="AY433" s="97" t="s">
        <v>160</v>
      </c>
      <c r="BE433" s="253">
        <f>IF(N433="základní",J433,0)</f>
        <v>0</v>
      </c>
      <c r="BF433" s="253">
        <f>IF(N433="snížená",J433,0)</f>
        <v>0</v>
      </c>
      <c r="BG433" s="253">
        <f>IF(N433="zákl. přenesená",J433,0)</f>
        <v>0</v>
      </c>
      <c r="BH433" s="253">
        <f>IF(N433="sníž. přenesená",J433,0)</f>
        <v>0</v>
      </c>
      <c r="BI433" s="253">
        <f>IF(N433="nulová",J433,0)</f>
        <v>0</v>
      </c>
      <c r="BJ433" s="97" t="s">
        <v>77</v>
      </c>
      <c r="BK433" s="253">
        <f>ROUND(I433*H433,2)</f>
        <v>0</v>
      </c>
      <c r="BL433" s="97" t="s">
        <v>167</v>
      </c>
      <c r="BM433" s="97" t="s">
        <v>1523</v>
      </c>
    </row>
    <row r="434" spans="2:65" s="118" customFormat="1" ht="16.5" customHeight="1">
      <c r="B434" s="113"/>
      <c r="C434" s="280" t="s">
        <v>1524</v>
      </c>
      <c r="D434" s="280" t="s">
        <v>277</v>
      </c>
      <c r="E434" s="281" t="s">
        <v>500</v>
      </c>
      <c r="F434" s="282" t="s">
        <v>501</v>
      </c>
      <c r="G434" s="283" t="s">
        <v>353</v>
      </c>
      <c r="H434" s="284">
        <v>18</v>
      </c>
      <c r="I434" s="12"/>
      <c r="J434" s="285">
        <f>ROUND(I434*H434,2)</f>
        <v>0</v>
      </c>
      <c r="K434" s="282" t="s">
        <v>188</v>
      </c>
      <c r="L434" s="286"/>
      <c r="M434" s="287" t="s">
        <v>5</v>
      </c>
      <c r="N434" s="288" t="s">
        <v>44</v>
      </c>
      <c r="O434" s="114"/>
      <c r="P434" s="251">
        <f>O434*H434</f>
        <v>0</v>
      </c>
      <c r="Q434" s="251">
        <v>2E-3</v>
      </c>
      <c r="R434" s="251">
        <f>Q434*H434</f>
        <v>3.6000000000000004E-2</v>
      </c>
      <c r="S434" s="251">
        <v>0</v>
      </c>
      <c r="T434" s="252">
        <f>S434*H434</f>
        <v>0</v>
      </c>
      <c r="AR434" s="97" t="s">
        <v>213</v>
      </c>
      <c r="AT434" s="97" t="s">
        <v>277</v>
      </c>
      <c r="AU434" s="97" t="s">
        <v>81</v>
      </c>
      <c r="AY434" s="97" t="s">
        <v>160</v>
      </c>
      <c r="BE434" s="253">
        <f>IF(N434="základní",J434,0)</f>
        <v>0</v>
      </c>
      <c r="BF434" s="253">
        <f>IF(N434="snížená",J434,0)</f>
        <v>0</v>
      </c>
      <c r="BG434" s="253">
        <f>IF(N434="zákl. přenesená",J434,0)</f>
        <v>0</v>
      </c>
      <c r="BH434" s="253">
        <f>IF(N434="sníž. přenesená",J434,0)</f>
        <v>0</v>
      </c>
      <c r="BI434" s="253">
        <f>IF(N434="nulová",J434,0)</f>
        <v>0</v>
      </c>
      <c r="BJ434" s="97" t="s">
        <v>77</v>
      </c>
      <c r="BK434" s="253">
        <f>ROUND(I434*H434,2)</f>
        <v>0</v>
      </c>
      <c r="BL434" s="97" t="s">
        <v>167</v>
      </c>
      <c r="BM434" s="97" t="s">
        <v>1525</v>
      </c>
    </row>
    <row r="435" spans="2:65" s="118" customFormat="1" ht="38.25" customHeight="1">
      <c r="B435" s="113"/>
      <c r="C435" s="280" t="s">
        <v>1526</v>
      </c>
      <c r="D435" s="280" t="s">
        <v>277</v>
      </c>
      <c r="E435" s="281" t="s">
        <v>1527</v>
      </c>
      <c r="F435" s="282" t="s">
        <v>1528</v>
      </c>
      <c r="G435" s="283" t="s">
        <v>979</v>
      </c>
      <c r="H435" s="284">
        <v>1</v>
      </c>
      <c r="I435" s="12"/>
      <c r="J435" s="285">
        <f>ROUND(I435*H435,2)</f>
        <v>0</v>
      </c>
      <c r="K435" s="282" t="s">
        <v>5</v>
      </c>
      <c r="L435" s="286"/>
      <c r="M435" s="287" t="s">
        <v>5</v>
      </c>
      <c r="N435" s="288" t="s">
        <v>44</v>
      </c>
      <c r="O435" s="114"/>
      <c r="P435" s="251">
        <f>O435*H435</f>
        <v>0</v>
      </c>
      <c r="Q435" s="251">
        <v>13.7</v>
      </c>
      <c r="R435" s="251">
        <f>Q435*H435</f>
        <v>13.7</v>
      </c>
      <c r="S435" s="251">
        <v>0</v>
      </c>
      <c r="T435" s="252">
        <f>S435*H435</f>
        <v>0</v>
      </c>
      <c r="AR435" s="97" t="s">
        <v>213</v>
      </c>
      <c r="AT435" s="97" t="s">
        <v>277</v>
      </c>
      <c r="AU435" s="97" t="s">
        <v>81</v>
      </c>
      <c r="AY435" s="97" t="s">
        <v>160</v>
      </c>
      <c r="BE435" s="253">
        <f>IF(N435="základní",J435,0)</f>
        <v>0</v>
      </c>
      <c r="BF435" s="253">
        <f>IF(N435="snížená",J435,0)</f>
        <v>0</v>
      </c>
      <c r="BG435" s="253">
        <f>IF(N435="zákl. přenesená",J435,0)</f>
        <v>0</v>
      </c>
      <c r="BH435" s="253">
        <f>IF(N435="sníž. přenesená",J435,0)</f>
        <v>0</v>
      </c>
      <c r="BI435" s="253">
        <f>IF(N435="nulová",J435,0)</f>
        <v>0</v>
      </c>
      <c r="BJ435" s="97" t="s">
        <v>77</v>
      </c>
      <c r="BK435" s="253">
        <f>ROUND(I435*H435,2)</f>
        <v>0</v>
      </c>
      <c r="BL435" s="97" t="s">
        <v>167</v>
      </c>
      <c r="BM435" s="97" t="s">
        <v>1529</v>
      </c>
    </row>
    <row r="436" spans="2:65" s="258" customFormat="1">
      <c r="B436" s="257"/>
      <c r="D436" s="254" t="s">
        <v>171</v>
      </c>
      <c r="E436" s="259" t="s">
        <v>5</v>
      </c>
      <c r="F436" s="260" t="s">
        <v>1521</v>
      </c>
      <c r="H436" s="259" t="s">
        <v>5</v>
      </c>
      <c r="I436" s="9"/>
      <c r="L436" s="257"/>
      <c r="M436" s="261"/>
      <c r="N436" s="262"/>
      <c r="O436" s="262"/>
      <c r="P436" s="262"/>
      <c r="Q436" s="262"/>
      <c r="R436" s="262"/>
      <c r="S436" s="262"/>
      <c r="T436" s="263"/>
      <c r="AT436" s="259" t="s">
        <v>171</v>
      </c>
      <c r="AU436" s="259" t="s">
        <v>81</v>
      </c>
      <c r="AV436" s="258" t="s">
        <v>77</v>
      </c>
      <c r="AW436" s="258" t="s">
        <v>36</v>
      </c>
      <c r="AX436" s="258" t="s">
        <v>73</v>
      </c>
      <c r="AY436" s="259" t="s">
        <v>160</v>
      </c>
    </row>
    <row r="437" spans="2:65" s="258" customFormat="1">
      <c r="B437" s="257"/>
      <c r="D437" s="254" t="s">
        <v>171</v>
      </c>
      <c r="E437" s="259" t="s">
        <v>5</v>
      </c>
      <c r="F437" s="260" t="s">
        <v>1530</v>
      </c>
      <c r="H437" s="259" t="s">
        <v>5</v>
      </c>
      <c r="I437" s="9"/>
      <c r="L437" s="257"/>
      <c r="M437" s="261"/>
      <c r="N437" s="262"/>
      <c r="O437" s="262"/>
      <c r="P437" s="262"/>
      <c r="Q437" s="262"/>
      <c r="R437" s="262"/>
      <c r="S437" s="262"/>
      <c r="T437" s="263"/>
      <c r="AT437" s="259" t="s">
        <v>171</v>
      </c>
      <c r="AU437" s="259" t="s">
        <v>81</v>
      </c>
      <c r="AV437" s="258" t="s">
        <v>77</v>
      </c>
      <c r="AW437" s="258" t="s">
        <v>36</v>
      </c>
      <c r="AX437" s="258" t="s">
        <v>73</v>
      </c>
      <c r="AY437" s="259" t="s">
        <v>160</v>
      </c>
    </row>
    <row r="438" spans="2:65" s="265" customFormat="1">
      <c r="B438" s="264"/>
      <c r="D438" s="254" t="s">
        <v>171</v>
      </c>
      <c r="E438" s="266" t="s">
        <v>5</v>
      </c>
      <c r="F438" s="267" t="s">
        <v>1531</v>
      </c>
      <c r="H438" s="268">
        <v>1</v>
      </c>
      <c r="I438" s="10"/>
      <c r="L438" s="264"/>
      <c r="M438" s="269"/>
      <c r="N438" s="270"/>
      <c r="O438" s="270"/>
      <c r="P438" s="270"/>
      <c r="Q438" s="270"/>
      <c r="R438" s="270"/>
      <c r="S438" s="270"/>
      <c r="T438" s="271"/>
      <c r="AT438" s="266" t="s">
        <v>171</v>
      </c>
      <c r="AU438" s="266" t="s">
        <v>81</v>
      </c>
      <c r="AV438" s="265" t="s">
        <v>81</v>
      </c>
      <c r="AW438" s="265" t="s">
        <v>36</v>
      </c>
      <c r="AX438" s="265" t="s">
        <v>77</v>
      </c>
      <c r="AY438" s="266" t="s">
        <v>160</v>
      </c>
    </row>
    <row r="439" spans="2:65" s="118" customFormat="1" ht="16.5" customHeight="1">
      <c r="B439" s="113"/>
      <c r="C439" s="243" t="s">
        <v>1532</v>
      </c>
      <c r="D439" s="243" t="s">
        <v>162</v>
      </c>
      <c r="E439" s="244" t="s">
        <v>504</v>
      </c>
      <c r="F439" s="245" t="s">
        <v>505</v>
      </c>
      <c r="G439" s="246" t="s">
        <v>353</v>
      </c>
      <c r="H439" s="247">
        <v>1</v>
      </c>
      <c r="I439" s="8"/>
      <c r="J439" s="248">
        <f>ROUND(I439*H439,2)</f>
        <v>0</v>
      </c>
      <c r="K439" s="245" t="s">
        <v>188</v>
      </c>
      <c r="L439" s="113"/>
      <c r="M439" s="249" t="s">
        <v>5</v>
      </c>
      <c r="N439" s="250" t="s">
        <v>44</v>
      </c>
      <c r="O439" s="114"/>
      <c r="P439" s="251">
        <f>O439*H439</f>
        <v>0</v>
      </c>
      <c r="Q439" s="251">
        <v>3.8260000000000002E-2</v>
      </c>
      <c r="R439" s="251">
        <f>Q439*H439</f>
        <v>3.8260000000000002E-2</v>
      </c>
      <c r="S439" s="251">
        <v>0</v>
      </c>
      <c r="T439" s="252">
        <f>S439*H439</f>
        <v>0</v>
      </c>
      <c r="AR439" s="97" t="s">
        <v>167</v>
      </c>
      <c r="AT439" s="97" t="s">
        <v>162</v>
      </c>
      <c r="AU439" s="97" t="s">
        <v>81</v>
      </c>
      <c r="AY439" s="97" t="s">
        <v>160</v>
      </c>
      <c r="BE439" s="253">
        <f>IF(N439="základní",J439,0)</f>
        <v>0</v>
      </c>
      <c r="BF439" s="253">
        <f>IF(N439="snížená",J439,0)</f>
        <v>0</v>
      </c>
      <c r="BG439" s="253">
        <f>IF(N439="zákl. přenesená",J439,0)</f>
        <v>0</v>
      </c>
      <c r="BH439" s="253">
        <f>IF(N439="sníž. přenesená",J439,0)</f>
        <v>0</v>
      </c>
      <c r="BI439" s="253">
        <f>IF(N439="nulová",J439,0)</f>
        <v>0</v>
      </c>
      <c r="BJ439" s="97" t="s">
        <v>77</v>
      </c>
      <c r="BK439" s="253">
        <f>ROUND(I439*H439,2)</f>
        <v>0</v>
      </c>
      <c r="BL439" s="97" t="s">
        <v>167</v>
      </c>
      <c r="BM439" s="97" t="s">
        <v>1533</v>
      </c>
    </row>
    <row r="440" spans="2:65" s="258" customFormat="1">
      <c r="B440" s="257"/>
      <c r="D440" s="254" t="s">
        <v>171</v>
      </c>
      <c r="E440" s="259" t="s">
        <v>5</v>
      </c>
      <c r="F440" s="260" t="s">
        <v>1521</v>
      </c>
      <c r="H440" s="259" t="s">
        <v>5</v>
      </c>
      <c r="I440" s="9"/>
      <c r="L440" s="257"/>
      <c r="M440" s="261"/>
      <c r="N440" s="262"/>
      <c r="O440" s="262"/>
      <c r="P440" s="262"/>
      <c r="Q440" s="262"/>
      <c r="R440" s="262"/>
      <c r="S440" s="262"/>
      <c r="T440" s="263"/>
      <c r="AT440" s="259" t="s">
        <v>171</v>
      </c>
      <c r="AU440" s="259" t="s">
        <v>81</v>
      </c>
      <c r="AV440" s="258" t="s">
        <v>77</v>
      </c>
      <c r="AW440" s="258" t="s">
        <v>36</v>
      </c>
      <c r="AX440" s="258" t="s">
        <v>73</v>
      </c>
      <c r="AY440" s="259" t="s">
        <v>160</v>
      </c>
    </row>
    <row r="441" spans="2:65" s="265" customFormat="1">
      <c r="B441" s="264"/>
      <c r="D441" s="254" t="s">
        <v>171</v>
      </c>
      <c r="E441" s="266" t="s">
        <v>5</v>
      </c>
      <c r="F441" s="267" t="s">
        <v>77</v>
      </c>
      <c r="H441" s="268">
        <v>1</v>
      </c>
      <c r="I441" s="10"/>
      <c r="L441" s="264"/>
      <c r="M441" s="269"/>
      <c r="N441" s="270"/>
      <c r="O441" s="270"/>
      <c r="P441" s="270"/>
      <c r="Q441" s="270"/>
      <c r="R441" s="270"/>
      <c r="S441" s="270"/>
      <c r="T441" s="271"/>
      <c r="AT441" s="266" t="s">
        <v>171</v>
      </c>
      <c r="AU441" s="266" t="s">
        <v>81</v>
      </c>
      <c r="AV441" s="265" t="s">
        <v>81</v>
      </c>
      <c r="AW441" s="265" t="s">
        <v>36</v>
      </c>
      <c r="AX441" s="265" t="s">
        <v>77</v>
      </c>
      <c r="AY441" s="266" t="s">
        <v>160</v>
      </c>
    </row>
    <row r="442" spans="2:65" s="118" customFormat="1" ht="51" customHeight="1">
      <c r="B442" s="113"/>
      <c r="C442" s="280" t="s">
        <v>1534</v>
      </c>
      <c r="D442" s="280" t="s">
        <v>277</v>
      </c>
      <c r="E442" s="281" t="s">
        <v>1535</v>
      </c>
      <c r="F442" s="282" t="s">
        <v>1536</v>
      </c>
      <c r="G442" s="283" t="s">
        <v>979</v>
      </c>
      <c r="H442" s="284">
        <v>1</v>
      </c>
      <c r="I442" s="12"/>
      <c r="J442" s="285">
        <f>ROUND(I442*H442,2)</f>
        <v>0</v>
      </c>
      <c r="K442" s="282" t="s">
        <v>5</v>
      </c>
      <c r="L442" s="286"/>
      <c r="M442" s="287" t="s">
        <v>5</v>
      </c>
      <c r="N442" s="288" t="s">
        <v>44</v>
      </c>
      <c r="O442" s="114"/>
      <c r="P442" s="251">
        <f>O442*H442</f>
        <v>0</v>
      </c>
      <c r="Q442" s="251">
        <v>5.5</v>
      </c>
      <c r="R442" s="251">
        <f>Q442*H442</f>
        <v>5.5</v>
      </c>
      <c r="S442" s="251">
        <v>0</v>
      </c>
      <c r="T442" s="252">
        <f>S442*H442</f>
        <v>0</v>
      </c>
      <c r="AR442" s="97" t="s">
        <v>213</v>
      </c>
      <c r="AT442" s="97" t="s">
        <v>277</v>
      </c>
      <c r="AU442" s="97" t="s">
        <v>81</v>
      </c>
      <c r="AY442" s="97" t="s">
        <v>160</v>
      </c>
      <c r="BE442" s="253">
        <f>IF(N442="základní",J442,0)</f>
        <v>0</v>
      </c>
      <c r="BF442" s="253">
        <f>IF(N442="snížená",J442,0)</f>
        <v>0</v>
      </c>
      <c r="BG442" s="253">
        <f>IF(N442="zákl. přenesená",J442,0)</f>
        <v>0</v>
      </c>
      <c r="BH442" s="253">
        <f>IF(N442="sníž. přenesená",J442,0)</f>
        <v>0</v>
      </c>
      <c r="BI442" s="253">
        <f>IF(N442="nulová",J442,0)</f>
        <v>0</v>
      </c>
      <c r="BJ442" s="97" t="s">
        <v>77</v>
      </c>
      <c r="BK442" s="253">
        <f>ROUND(I442*H442,2)</f>
        <v>0</v>
      </c>
      <c r="BL442" s="97" t="s">
        <v>167</v>
      </c>
      <c r="BM442" s="97" t="s">
        <v>1537</v>
      </c>
    </row>
    <row r="443" spans="2:65" s="258" customFormat="1">
      <c r="B443" s="257"/>
      <c r="D443" s="254" t="s">
        <v>171</v>
      </c>
      <c r="E443" s="259" t="s">
        <v>5</v>
      </c>
      <c r="F443" s="260" t="s">
        <v>1521</v>
      </c>
      <c r="H443" s="259" t="s">
        <v>5</v>
      </c>
      <c r="I443" s="9"/>
      <c r="L443" s="257"/>
      <c r="M443" s="261"/>
      <c r="N443" s="262"/>
      <c r="O443" s="262"/>
      <c r="P443" s="262"/>
      <c r="Q443" s="262"/>
      <c r="R443" s="262"/>
      <c r="S443" s="262"/>
      <c r="T443" s="263"/>
      <c r="AT443" s="259" t="s">
        <v>171</v>
      </c>
      <c r="AU443" s="259" t="s">
        <v>81</v>
      </c>
      <c r="AV443" s="258" t="s">
        <v>77</v>
      </c>
      <c r="AW443" s="258" t="s">
        <v>36</v>
      </c>
      <c r="AX443" s="258" t="s">
        <v>73</v>
      </c>
      <c r="AY443" s="259" t="s">
        <v>160</v>
      </c>
    </row>
    <row r="444" spans="2:65" s="265" customFormat="1">
      <c r="B444" s="264"/>
      <c r="D444" s="254" t="s">
        <v>171</v>
      </c>
      <c r="E444" s="266" t="s">
        <v>5</v>
      </c>
      <c r="F444" s="267" t="s">
        <v>77</v>
      </c>
      <c r="H444" s="268">
        <v>1</v>
      </c>
      <c r="I444" s="10"/>
      <c r="L444" s="264"/>
      <c r="M444" s="269"/>
      <c r="N444" s="270"/>
      <c r="O444" s="270"/>
      <c r="P444" s="270"/>
      <c r="Q444" s="270"/>
      <c r="R444" s="270"/>
      <c r="S444" s="270"/>
      <c r="T444" s="271"/>
      <c r="AT444" s="266" t="s">
        <v>171</v>
      </c>
      <c r="AU444" s="266" t="s">
        <v>81</v>
      </c>
      <c r="AV444" s="265" t="s">
        <v>81</v>
      </c>
      <c r="AW444" s="265" t="s">
        <v>36</v>
      </c>
      <c r="AX444" s="265" t="s">
        <v>77</v>
      </c>
      <c r="AY444" s="266" t="s">
        <v>160</v>
      </c>
    </row>
    <row r="445" spans="2:65" s="118" customFormat="1" ht="25.5" customHeight="1">
      <c r="B445" s="113"/>
      <c r="C445" s="243" t="s">
        <v>1538</v>
      </c>
      <c r="D445" s="243" t="s">
        <v>162</v>
      </c>
      <c r="E445" s="244" t="s">
        <v>512</v>
      </c>
      <c r="F445" s="245" t="s">
        <v>513</v>
      </c>
      <c r="G445" s="246" t="s">
        <v>353</v>
      </c>
      <c r="H445" s="247">
        <v>8</v>
      </c>
      <c r="I445" s="8"/>
      <c r="J445" s="248">
        <f>ROUND(I445*H445,2)</f>
        <v>0</v>
      </c>
      <c r="K445" s="245" t="s">
        <v>188</v>
      </c>
      <c r="L445" s="113"/>
      <c r="M445" s="249" t="s">
        <v>5</v>
      </c>
      <c r="N445" s="250" t="s">
        <v>44</v>
      </c>
      <c r="O445" s="114"/>
      <c r="P445" s="251">
        <f>O445*H445</f>
        <v>0</v>
      </c>
      <c r="Q445" s="251">
        <v>0</v>
      </c>
      <c r="R445" s="251">
        <f>Q445*H445</f>
        <v>0</v>
      </c>
      <c r="S445" s="251">
        <v>0.1</v>
      </c>
      <c r="T445" s="252">
        <f>S445*H445</f>
        <v>0.8</v>
      </c>
      <c r="AR445" s="97" t="s">
        <v>167</v>
      </c>
      <c r="AT445" s="97" t="s">
        <v>162</v>
      </c>
      <c r="AU445" s="97" t="s">
        <v>81</v>
      </c>
      <c r="AY445" s="97" t="s">
        <v>160</v>
      </c>
      <c r="BE445" s="253">
        <f>IF(N445="základní",J445,0)</f>
        <v>0</v>
      </c>
      <c r="BF445" s="253">
        <f>IF(N445="snížená",J445,0)</f>
        <v>0</v>
      </c>
      <c r="BG445" s="253">
        <f>IF(N445="zákl. přenesená",J445,0)</f>
        <v>0</v>
      </c>
      <c r="BH445" s="253">
        <f>IF(N445="sníž. přenesená",J445,0)</f>
        <v>0</v>
      </c>
      <c r="BI445" s="253">
        <f>IF(N445="nulová",J445,0)</f>
        <v>0</v>
      </c>
      <c r="BJ445" s="97" t="s">
        <v>77</v>
      </c>
      <c r="BK445" s="253">
        <f>ROUND(I445*H445,2)</f>
        <v>0</v>
      </c>
      <c r="BL445" s="97" t="s">
        <v>167</v>
      </c>
      <c r="BM445" s="97" t="s">
        <v>1539</v>
      </c>
    </row>
    <row r="446" spans="2:65" s="118" customFormat="1" ht="25.5" customHeight="1">
      <c r="B446" s="113"/>
      <c r="C446" s="243" t="s">
        <v>1540</v>
      </c>
      <c r="D446" s="243" t="s">
        <v>162</v>
      </c>
      <c r="E446" s="244" t="s">
        <v>516</v>
      </c>
      <c r="F446" s="245" t="s">
        <v>517</v>
      </c>
      <c r="G446" s="246" t="s">
        <v>353</v>
      </c>
      <c r="H446" s="247">
        <v>8</v>
      </c>
      <c r="I446" s="8"/>
      <c r="J446" s="248">
        <f>ROUND(I446*H446,2)</f>
        <v>0</v>
      </c>
      <c r="K446" s="245" t="s">
        <v>5</v>
      </c>
      <c r="L446" s="113"/>
      <c r="M446" s="249" t="s">
        <v>5</v>
      </c>
      <c r="N446" s="250" t="s">
        <v>44</v>
      </c>
      <c r="O446" s="114"/>
      <c r="P446" s="251">
        <f>O446*H446</f>
        <v>0</v>
      </c>
      <c r="Q446" s="251">
        <v>0.217338</v>
      </c>
      <c r="R446" s="251">
        <f>Q446*H446</f>
        <v>1.738704</v>
      </c>
      <c r="S446" s="251">
        <v>0</v>
      </c>
      <c r="T446" s="252">
        <f>S446*H446</f>
        <v>0</v>
      </c>
      <c r="AR446" s="97" t="s">
        <v>167</v>
      </c>
      <c r="AT446" s="97" t="s">
        <v>162</v>
      </c>
      <c r="AU446" s="97" t="s">
        <v>81</v>
      </c>
      <c r="AY446" s="97" t="s">
        <v>160</v>
      </c>
      <c r="BE446" s="253">
        <f>IF(N446="základní",J446,0)</f>
        <v>0</v>
      </c>
      <c r="BF446" s="253">
        <f>IF(N446="snížená",J446,0)</f>
        <v>0</v>
      </c>
      <c r="BG446" s="253">
        <f>IF(N446="zákl. přenesená",J446,0)</f>
        <v>0</v>
      </c>
      <c r="BH446" s="253">
        <f>IF(N446="sníž. přenesená",J446,0)</f>
        <v>0</v>
      </c>
      <c r="BI446" s="253">
        <f>IF(N446="nulová",J446,0)</f>
        <v>0</v>
      </c>
      <c r="BJ446" s="97" t="s">
        <v>77</v>
      </c>
      <c r="BK446" s="253">
        <f>ROUND(I446*H446,2)</f>
        <v>0</v>
      </c>
      <c r="BL446" s="97" t="s">
        <v>167</v>
      </c>
      <c r="BM446" s="97" t="s">
        <v>1541</v>
      </c>
    </row>
    <row r="447" spans="2:65" s="258" customFormat="1">
      <c r="B447" s="257"/>
      <c r="D447" s="254" t="s">
        <v>171</v>
      </c>
      <c r="E447" s="259" t="s">
        <v>5</v>
      </c>
      <c r="F447" s="260" t="s">
        <v>355</v>
      </c>
      <c r="H447" s="259" t="s">
        <v>5</v>
      </c>
      <c r="I447" s="9"/>
      <c r="L447" s="257"/>
      <c r="M447" s="261"/>
      <c r="N447" s="262"/>
      <c r="O447" s="262"/>
      <c r="P447" s="262"/>
      <c r="Q447" s="262"/>
      <c r="R447" s="262"/>
      <c r="S447" s="262"/>
      <c r="T447" s="263"/>
      <c r="AT447" s="259" t="s">
        <v>171</v>
      </c>
      <c r="AU447" s="259" t="s">
        <v>81</v>
      </c>
      <c r="AV447" s="258" t="s">
        <v>77</v>
      </c>
      <c r="AW447" s="258" t="s">
        <v>36</v>
      </c>
      <c r="AX447" s="258" t="s">
        <v>73</v>
      </c>
      <c r="AY447" s="259" t="s">
        <v>160</v>
      </c>
    </row>
    <row r="448" spans="2:65" s="265" customFormat="1">
      <c r="B448" s="264"/>
      <c r="D448" s="254" t="s">
        <v>171</v>
      </c>
      <c r="E448" s="266" t="s">
        <v>5</v>
      </c>
      <c r="F448" s="267" t="s">
        <v>1542</v>
      </c>
      <c r="H448" s="268">
        <v>8</v>
      </c>
      <c r="I448" s="10"/>
      <c r="L448" s="264"/>
      <c r="M448" s="269"/>
      <c r="N448" s="270"/>
      <c r="O448" s="270"/>
      <c r="P448" s="270"/>
      <c r="Q448" s="270"/>
      <c r="R448" s="270"/>
      <c r="S448" s="270"/>
      <c r="T448" s="271"/>
      <c r="AT448" s="266" t="s">
        <v>171</v>
      </c>
      <c r="AU448" s="266" t="s">
        <v>81</v>
      </c>
      <c r="AV448" s="265" t="s">
        <v>81</v>
      </c>
      <c r="AW448" s="265" t="s">
        <v>36</v>
      </c>
      <c r="AX448" s="265" t="s">
        <v>77</v>
      </c>
      <c r="AY448" s="266" t="s">
        <v>160</v>
      </c>
    </row>
    <row r="449" spans="2:65" s="118" customFormat="1" ht="25.5" customHeight="1">
      <c r="B449" s="113"/>
      <c r="C449" s="280" t="s">
        <v>1543</v>
      </c>
      <c r="D449" s="280" t="s">
        <v>277</v>
      </c>
      <c r="E449" s="281" t="s">
        <v>1544</v>
      </c>
      <c r="F449" s="304" t="s">
        <v>1545</v>
      </c>
      <c r="G449" s="283" t="s">
        <v>353</v>
      </c>
      <c r="H449" s="284">
        <v>2</v>
      </c>
      <c r="I449" s="12"/>
      <c r="J449" s="285">
        <f>ROUND(I449*H449,2)</f>
        <v>0</v>
      </c>
      <c r="K449" s="282" t="s">
        <v>5</v>
      </c>
      <c r="L449" s="286"/>
      <c r="M449" s="287" t="s">
        <v>5</v>
      </c>
      <c r="N449" s="288" t="s">
        <v>44</v>
      </c>
      <c r="O449" s="114"/>
      <c r="P449" s="251">
        <f>O449*H449</f>
        <v>0</v>
      </c>
      <c r="Q449" s="251">
        <v>8.1000000000000003E-2</v>
      </c>
      <c r="R449" s="251">
        <f>Q449*H449</f>
        <v>0.16200000000000001</v>
      </c>
      <c r="S449" s="251">
        <v>0</v>
      </c>
      <c r="T449" s="252">
        <f>S449*H449</f>
        <v>0</v>
      </c>
      <c r="AR449" s="97" t="s">
        <v>213</v>
      </c>
      <c r="AT449" s="97" t="s">
        <v>277</v>
      </c>
      <c r="AU449" s="97" t="s">
        <v>81</v>
      </c>
      <c r="AY449" s="97" t="s">
        <v>160</v>
      </c>
      <c r="BE449" s="253">
        <f>IF(N449="základní",J449,0)</f>
        <v>0</v>
      </c>
      <c r="BF449" s="253">
        <f>IF(N449="snížená",J449,0)</f>
        <v>0</v>
      </c>
      <c r="BG449" s="253">
        <f>IF(N449="zákl. přenesená",J449,0)</f>
        <v>0</v>
      </c>
      <c r="BH449" s="253">
        <f>IF(N449="sníž. přenesená",J449,0)</f>
        <v>0</v>
      </c>
      <c r="BI449" s="253">
        <f>IF(N449="nulová",J449,0)</f>
        <v>0</v>
      </c>
      <c r="BJ449" s="97" t="s">
        <v>77</v>
      </c>
      <c r="BK449" s="253">
        <f>ROUND(I449*H449,2)</f>
        <v>0</v>
      </c>
      <c r="BL449" s="97" t="s">
        <v>167</v>
      </c>
      <c r="BM449" s="97" t="s">
        <v>1546</v>
      </c>
    </row>
    <row r="450" spans="2:65" s="118" customFormat="1" ht="25.5" customHeight="1">
      <c r="B450" s="113"/>
      <c r="C450" s="280" t="s">
        <v>1547</v>
      </c>
      <c r="D450" s="280" t="s">
        <v>277</v>
      </c>
      <c r="E450" s="281"/>
      <c r="F450" s="282" t="s">
        <v>2341</v>
      </c>
      <c r="G450" s="283" t="s">
        <v>353</v>
      </c>
      <c r="H450" s="284">
        <v>6</v>
      </c>
      <c r="I450" s="12"/>
      <c r="J450" s="285"/>
      <c r="K450" s="282" t="s">
        <v>5</v>
      </c>
      <c r="L450" s="286"/>
      <c r="M450" s="287" t="s">
        <v>5</v>
      </c>
      <c r="N450" s="288" t="s">
        <v>44</v>
      </c>
      <c r="O450" s="114"/>
      <c r="P450" s="251">
        <f>O450*H450</f>
        <v>0</v>
      </c>
      <c r="Q450" s="251">
        <v>8.1000000000000003E-2</v>
      </c>
      <c r="R450" s="251">
        <f>Q450*H450</f>
        <v>0.48599999999999999</v>
      </c>
      <c r="S450" s="251">
        <v>0</v>
      </c>
      <c r="T450" s="252">
        <f>S450*H450</f>
        <v>0</v>
      </c>
      <c r="AR450" s="97" t="s">
        <v>213</v>
      </c>
      <c r="AT450" s="97" t="s">
        <v>277</v>
      </c>
      <c r="AU450" s="97" t="s">
        <v>81</v>
      </c>
      <c r="AY450" s="97" t="s">
        <v>160</v>
      </c>
      <c r="BE450" s="253">
        <f>IF(N450="základní",J450,0)</f>
        <v>0</v>
      </c>
      <c r="BF450" s="253">
        <f>IF(N450="snížená",J450,0)</f>
        <v>0</v>
      </c>
      <c r="BG450" s="253">
        <f>IF(N450="zákl. přenesená",J450,0)</f>
        <v>0</v>
      </c>
      <c r="BH450" s="253">
        <f>IF(N450="sníž. přenesená",J450,0)</f>
        <v>0</v>
      </c>
      <c r="BI450" s="253">
        <f>IF(N450="nulová",J450,0)</f>
        <v>0</v>
      </c>
      <c r="BJ450" s="97" t="s">
        <v>77</v>
      </c>
      <c r="BK450" s="253">
        <f>ROUND(I450*H450,2)</f>
        <v>0</v>
      </c>
      <c r="BL450" s="97" t="s">
        <v>167</v>
      </c>
      <c r="BM450" s="97" t="s">
        <v>1548</v>
      </c>
    </row>
    <row r="451" spans="2:65" s="118" customFormat="1" ht="16.5" customHeight="1">
      <c r="B451" s="113"/>
      <c r="C451" s="243" t="s">
        <v>1549</v>
      </c>
      <c r="D451" s="243" t="s">
        <v>162</v>
      </c>
      <c r="E451" s="244" t="s">
        <v>524</v>
      </c>
      <c r="F451" s="245" t="s">
        <v>525</v>
      </c>
      <c r="G451" s="246" t="s">
        <v>187</v>
      </c>
      <c r="H451" s="247">
        <v>309.36</v>
      </c>
      <c r="I451" s="8"/>
      <c r="J451" s="248">
        <f>ROUND(I451*H451,2)</f>
        <v>0</v>
      </c>
      <c r="K451" s="245" t="s">
        <v>188</v>
      </c>
      <c r="L451" s="113"/>
      <c r="M451" s="249" t="s">
        <v>5</v>
      </c>
      <c r="N451" s="250" t="s">
        <v>44</v>
      </c>
      <c r="O451" s="114"/>
      <c r="P451" s="251">
        <f>O451*H451</f>
        <v>0</v>
      </c>
      <c r="Q451" s="251">
        <v>9.0000000000000006E-5</v>
      </c>
      <c r="R451" s="251">
        <f>Q451*H451</f>
        <v>2.7842400000000003E-2</v>
      </c>
      <c r="S451" s="251">
        <v>0</v>
      </c>
      <c r="T451" s="252">
        <f>S451*H451</f>
        <v>0</v>
      </c>
      <c r="AR451" s="97" t="s">
        <v>167</v>
      </c>
      <c r="AT451" s="97" t="s">
        <v>162</v>
      </c>
      <c r="AU451" s="97" t="s">
        <v>81</v>
      </c>
      <c r="AY451" s="97" t="s">
        <v>160</v>
      </c>
      <c r="BE451" s="253">
        <f>IF(N451="základní",J451,0)</f>
        <v>0</v>
      </c>
      <c r="BF451" s="253">
        <f>IF(N451="snížená",J451,0)</f>
        <v>0</v>
      </c>
      <c r="BG451" s="253">
        <f>IF(N451="zákl. přenesená",J451,0)</f>
        <v>0</v>
      </c>
      <c r="BH451" s="253">
        <f>IF(N451="sníž. přenesená",J451,0)</f>
        <v>0</v>
      </c>
      <c r="BI451" s="253">
        <f>IF(N451="nulová",J451,0)</f>
        <v>0</v>
      </c>
      <c r="BJ451" s="97" t="s">
        <v>77</v>
      </c>
      <c r="BK451" s="253">
        <f>ROUND(I451*H451,2)</f>
        <v>0</v>
      </c>
      <c r="BL451" s="97" t="s">
        <v>167</v>
      </c>
      <c r="BM451" s="97" t="s">
        <v>1550</v>
      </c>
    </row>
    <row r="452" spans="2:65" s="118" customFormat="1" ht="16.5" customHeight="1">
      <c r="B452" s="113"/>
      <c r="C452" s="243" t="s">
        <v>2328</v>
      </c>
      <c r="D452" s="243"/>
      <c r="E452" s="244"/>
      <c r="F452" s="245" t="s">
        <v>2333</v>
      </c>
      <c r="G452" s="246" t="s">
        <v>781</v>
      </c>
      <c r="H452" s="247">
        <v>3</v>
      </c>
      <c r="I452" s="8"/>
      <c r="J452" s="248">
        <f t="shared" ref="J452:J455" si="10">ROUND(I452*H452,2)</f>
        <v>0</v>
      </c>
      <c r="K452" s="306"/>
      <c r="L452" s="113"/>
      <c r="M452" s="307"/>
      <c r="N452" s="308"/>
      <c r="O452" s="309"/>
      <c r="P452" s="310"/>
      <c r="Q452" s="310"/>
      <c r="R452" s="310"/>
      <c r="S452" s="310"/>
      <c r="T452" s="252"/>
      <c r="AR452" s="97"/>
      <c r="AT452" s="97"/>
      <c r="AU452" s="97"/>
      <c r="AY452" s="97"/>
      <c r="BE452" s="253"/>
      <c r="BF452" s="253"/>
      <c r="BG452" s="253"/>
      <c r="BH452" s="253"/>
      <c r="BI452" s="253"/>
      <c r="BJ452" s="97"/>
      <c r="BK452" s="253"/>
      <c r="BL452" s="97"/>
      <c r="BM452" s="97"/>
    </row>
    <row r="453" spans="2:65" s="118" customFormat="1" ht="16.5" customHeight="1">
      <c r="B453" s="113"/>
      <c r="C453" s="243" t="s">
        <v>2329</v>
      </c>
      <c r="D453" s="243"/>
      <c r="E453" s="244"/>
      <c r="F453" s="245" t="s">
        <v>2334</v>
      </c>
      <c r="G453" s="246" t="s">
        <v>781</v>
      </c>
      <c r="H453" s="247">
        <v>3</v>
      </c>
      <c r="I453" s="8"/>
      <c r="J453" s="248">
        <f t="shared" ref="J453:J454" si="11">ROUND(I453*H453,2)</f>
        <v>0</v>
      </c>
      <c r="K453" s="306"/>
      <c r="L453" s="113"/>
      <c r="M453" s="307"/>
      <c r="N453" s="308"/>
      <c r="O453" s="309"/>
      <c r="P453" s="310"/>
      <c r="Q453" s="310"/>
      <c r="R453" s="310"/>
      <c r="S453" s="310"/>
      <c r="T453" s="252"/>
      <c r="AR453" s="97"/>
      <c r="AT453" s="97"/>
      <c r="AU453" s="97"/>
      <c r="AY453" s="97"/>
      <c r="BE453" s="253"/>
      <c r="BF453" s="253"/>
      <c r="BG453" s="253"/>
      <c r="BH453" s="253"/>
      <c r="BI453" s="253"/>
      <c r="BJ453" s="97"/>
      <c r="BK453" s="253"/>
      <c r="BL453" s="97"/>
      <c r="BM453" s="97"/>
    </row>
    <row r="454" spans="2:65" s="118" customFormat="1" ht="16.5" customHeight="1">
      <c r="B454" s="113"/>
      <c r="C454" s="243" t="s">
        <v>2330</v>
      </c>
      <c r="D454" s="243"/>
      <c r="E454" s="244"/>
      <c r="F454" s="245" t="s">
        <v>2335</v>
      </c>
      <c r="G454" s="246" t="s">
        <v>781</v>
      </c>
      <c r="H454" s="247">
        <v>3</v>
      </c>
      <c r="I454" s="8"/>
      <c r="J454" s="248">
        <f t="shared" si="11"/>
        <v>0</v>
      </c>
      <c r="K454" s="306"/>
      <c r="L454" s="113"/>
      <c r="M454" s="307"/>
      <c r="N454" s="308"/>
      <c r="O454" s="309"/>
      <c r="P454" s="310"/>
      <c r="Q454" s="310"/>
      <c r="R454" s="310"/>
      <c r="S454" s="310"/>
      <c r="T454" s="252"/>
      <c r="AR454" s="97"/>
      <c r="AT454" s="97"/>
      <c r="AU454" s="97"/>
      <c r="AY454" s="97"/>
      <c r="BE454" s="253"/>
      <c r="BF454" s="253"/>
      <c r="BG454" s="253"/>
      <c r="BH454" s="253"/>
      <c r="BI454" s="253"/>
      <c r="BJ454" s="97"/>
      <c r="BK454" s="253"/>
      <c r="BL454" s="97"/>
      <c r="BM454" s="97"/>
    </row>
    <row r="455" spans="2:65" s="118" customFormat="1" ht="31.5" customHeight="1">
      <c r="B455" s="113"/>
      <c r="C455" s="243" t="s">
        <v>2331</v>
      </c>
      <c r="D455" s="243"/>
      <c r="E455" s="244"/>
      <c r="F455" s="245" t="s">
        <v>2338</v>
      </c>
      <c r="G455" s="246" t="s">
        <v>2332</v>
      </c>
      <c r="H455" s="247">
        <v>60</v>
      </c>
      <c r="I455" s="8"/>
      <c r="J455" s="248">
        <f t="shared" si="10"/>
        <v>0</v>
      </c>
      <c r="K455" s="306"/>
      <c r="L455" s="113"/>
      <c r="M455" s="307"/>
      <c r="N455" s="308"/>
      <c r="O455" s="309"/>
      <c r="P455" s="310"/>
      <c r="Q455" s="310"/>
      <c r="R455" s="310"/>
      <c r="S455" s="310"/>
      <c r="T455" s="252"/>
      <c r="AR455" s="97"/>
      <c r="AT455" s="97"/>
      <c r="AU455" s="97"/>
      <c r="AY455" s="97"/>
      <c r="BE455" s="253"/>
      <c r="BF455" s="253"/>
      <c r="BG455" s="253"/>
      <c r="BH455" s="253"/>
      <c r="BI455" s="253"/>
      <c r="BJ455" s="97"/>
      <c r="BK455" s="253"/>
      <c r="BL455" s="97"/>
      <c r="BM455" s="97"/>
    </row>
    <row r="456" spans="2:65" s="231" customFormat="1" ht="29.85" customHeight="1">
      <c r="B456" s="230"/>
      <c r="D456" s="232" t="s">
        <v>72</v>
      </c>
      <c r="E456" s="241" t="s">
        <v>218</v>
      </c>
      <c r="F456" s="241" t="s">
        <v>527</v>
      </c>
      <c r="I456" s="7"/>
      <c r="J456" s="242">
        <f>BK456</f>
        <v>0</v>
      </c>
      <c r="L456" s="230"/>
      <c r="M456" s="235"/>
      <c r="N456" s="236"/>
      <c r="O456" s="236"/>
      <c r="P456" s="237">
        <f>SUM(P457:P467)</f>
        <v>0</v>
      </c>
      <c r="Q456" s="236"/>
      <c r="R456" s="237">
        <f>SUM(R457:R467)</f>
        <v>0.22211130000000001</v>
      </c>
      <c r="S456" s="236"/>
      <c r="T456" s="238">
        <f>SUM(T457:T467)</f>
        <v>0.16564000000000001</v>
      </c>
      <c r="AR456" s="232" t="s">
        <v>77</v>
      </c>
      <c r="AT456" s="239" t="s">
        <v>72</v>
      </c>
      <c r="AU456" s="239" t="s">
        <v>77</v>
      </c>
      <c r="AY456" s="232" t="s">
        <v>160</v>
      </c>
      <c r="BK456" s="240">
        <f>SUM(BK457:BK467)</f>
        <v>0</v>
      </c>
    </row>
    <row r="457" spans="2:65" s="118" customFormat="1" ht="25.5" customHeight="1">
      <c r="B457" s="113"/>
      <c r="C457" s="243" t="s">
        <v>1551</v>
      </c>
      <c r="D457" s="243" t="s">
        <v>162</v>
      </c>
      <c r="E457" s="244" t="s">
        <v>534</v>
      </c>
      <c r="F457" s="245" t="s">
        <v>535</v>
      </c>
      <c r="G457" s="246" t="s">
        <v>187</v>
      </c>
      <c r="H457" s="247">
        <v>621.39</v>
      </c>
      <c r="I457" s="8"/>
      <c r="J457" s="248">
        <f>ROUND(I457*H457,2)</f>
        <v>0</v>
      </c>
      <c r="K457" s="245" t="s">
        <v>188</v>
      </c>
      <c r="L457" s="113"/>
      <c r="M457" s="249" t="s">
        <v>5</v>
      </c>
      <c r="N457" s="250" t="s">
        <v>44</v>
      </c>
      <c r="O457" s="114"/>
      <c r="P457" s="251">
        <f>O457*H457</f>
        <v>0</v>
      </c>
      <c r="Q457" s="251">
        <v>1.0000000000000001E-5</v>
      </c>
      <c r="R457" s="251">
        <f>Q457*H457</f>
        <v>6.2139000000000005E-3</v>
      </c>
      <c r="S457" s="251">
        <v>0</v>
      </c>
      <c r="T457" s="252">
        <f>S457*H457</f>
        <v>0</v>
      </c>
      <c r="AR457" s="97" t="s">
        <v>167</v>
      </c>
      <c r="AT457" s="97" t="s">
        <v>162</v>
      </c>
      <c r="AU457" s="97" t="s">
        <v>81</v>
      </c>
      <c r="AY457" s="97" t="s">
        <v>160</v>
      </c>
      <c r="BE457" s="253">
        <f>IF(N457="základní",J457,0)</f>
        <v>0</v>
      </c>
      <c r="BF457" s="253">
        <f>IF(N457="snížená",J457,0)</f>
        <v>0</v>
      </c>
      <c r="BG457" s="253">
        <f>IF(N457="zákl. přenesená",J457,0)</f>
        <v>0</v>
      </c>
      <c r="BH457" s="253">
        <f>IF(N457="sníž. přenesená",J457,0)</f>
        <v>0</v>
      </c>
      <c r="BI457" s="253">
        <f>IF(N457="nulová",J457,0)</f>
        <v>0</v>
      </c>
      <c r="BJ457" s="97" t="s">
        <v>77</v>
      </c>
      <c r="BK457" s="253">
        <f>ROUND(I457*H457,2)</f>
        <v>0</v>
      </c>
      <c r="BL457" s="97" t="s">
        <v>167</v>
      </c>
      <c r="BM457" s="97" t="s">
        <v>1552</v>
      </c>
    </row>
    <row r="458" spans="2:65" s="258" customFormat="1">
      <c r="B458" s="257"/>
      <c r="D458" s="254" t="s">
        <v>171</v>
      </c>
      <c r="E458" s="259" t="s">
        <v>5</v>
      </c>
      <c r="F458" s="260" t="s">
        <v>172</v>
      </c>
      <c r="H458" s="259" t="s">
        <v>5</v>
      </c>
      <c r="I458" s="9"/>
      <c r="L458" s="257"/>
      <c r="M458" s="261"/>
      <c r="N458" s="262"/>
      <c r="O458" s="262"/>
      <c r="P458" s="262"/>
      <c r="Q458" s="262"/>
      <c r="R458" s="262"/>
      <c r="S458" s="262"/>
      <c r="T458" s="263"/>
      <c r="AT458" s="259" t="s">
        <v>171</v>
      </c>
      <c r="AU458" s="259" t="s">
        <v>81</v>
      </c>
      <c r="AV458" s="258" t="s">
        <v>77</v>
      </c>
      <c r="AW458" s="258" t="s">
        <v>36</v>
      </c>
      <c r="AX458" s="258" t="s">
        <v>73</v>
      </c>
      <c r="AY458" s="259" t="s">
        <v>160</v>
      </c>
    </row>
    <row r="459" spans="2:65" s="265" customFormat="1">
      <c r="B459" s="264"/>
      <c r="D459" s="254" t="s">
        <v>171</v>
      </c>
      <c r="E459" s="266" t="s">
        <v>5</v>
      </c>
      <c r="F459" s="267" t="s">
        <v>1553</v>
      </c>
      <c r="H459" s="268">
        <v>621.39</v>
      </c>
      <c r="I459" s="10"/>
      <c r="L459" s="264"/>
      <c r="M459" s="269"/>
      <c r="N459" s="270"/>
      <c r="O459" s="270"/>
      <c r="P459" s="270"/>
      <c r="Q459" s="270"/>
      <c r="R459" s="270"/>
      <c r="S459" s="270"/>
      <c r="T459" s="271"/>
      <c r="AT459" s="266" t="s">
        <v>171</v>
      </c>
      <c r="AU459" s="266" t="s">
        <v>81</v>
      </c>
      <c r="AV459" s="265" t="s">
        <v>81</v>
      </c>
      <c r="AW459" s="265" t="s">
        <v>36</v>
      </c>
      <c r="AX459" s="265" t="s">
        <v>77</v>
      </c>
      <c r="AY459" s="266" t="s">
        <v>160</v>
      </c>
    </row>
    <row r="460" spans="2:65" s="118" customFormat="1" ht="38.25" customHeight="1">
      <c r="B460" s="113"/>
      <c r="C460" s="243" t="s">
        <v>1554</v>
      </c>
      <c r="D460" s="243" t="s">
        <v>162</v>
      </c>
      <c r="E460" s="244" t="s">
        <v>540</v>
      </c>
      <c r="F460" s="245" t="s">
        <v>541</v>
      </c>
      <c r="G460" s="246" t="s">
        <v>187</v>
      </c>
      <c r="H460" s="247">
        <v>621.39</v>
      </c>
      <c r="I460" s="8"/>
      <c r="J460" s="248">
        <f>ROUND(I460*H460,2)</f>
        <v>0</v>
      </c>
      <c r="K460" s="245" t="s">
        <v>188</v>
      </c>
      <c r="L460" s="113"/>
      <c r="M460" s="249" t="s">
        <v>5</v>
      </c>
      <c r="N460" s="250" t="s">
        <v>44</v>
      </c>
      <c r="O460" s="114"/>
      <c r="P460" s="251">
        <f>O460*H460</f>
        <v>0</v>
      </c>
      <c r="Q460" s="251">
        <v>3.4000000000000002E-4</v>
      </c>
      <c r="R460" s="251">
        <f>Q460*H460</f>
        <v>0.2112726</v>
      </c>
      <c r="S460" s="251">
        <v>0</v>
      </c>
      <c r="T460" s="252">
        <f>S460*H460</f>
        <v>0</v>
      </c>
      <c r="AR460" s="97" t="s">
        <v>167</v>
      </c>
      <c r="AT460" s="97" t="s">
        <v>162</v>
      </c>
      <c r="AU460" s="97" t="s">
        <v>81</v>
      </c>
      <c r="AY460" s="97" t="s">
        <v>160</v>
      </c>
      <c r="BE460" s="253">
        <f>IF(N460="základní",J460,0)</f>
        <v>0</v>
      </c>
      <c r="BF460" s="253">
        <f>IF(N460="snížená",J460,0)</f>
        <v>0</v>
      </c>
      <c r="BG460" s="253">
        <f>IF(N460="zákl. přenesená",J460,0)</f>
        <v>0</v>
      </c>
      <c r="BH460" s="253">
        <f>IF(N460="sníž. přenesená",J460,0)</f>
        <v>0</v>
      </c>
      <c r="BI460" s="253">
        <f>IF(N460="nulová",J460,0)</f>
        <v>0</v>
      </c>
      <c r="BJ460" s="97" t="s">
        <v>77</v>
      </c>
      <c r="BK460" s="253">
        <f>ROUND(I460*H460,2)</f>
        <v>0</v>
      </c>
      <c r="BL460" s="97" t="s">
        <v>167</v>
      </c>
      <c r="BM460" s="97" t="s">
        <v>1555</v>
      </c>
    </row>
    <row r="461" spans="2:65" s="258" customFormat="1">
      <c r="B461" s="257"/>
      <c r="D461" s="254" t="s">
        <v>171</v>
      </c>
      <c r="E461" s="259" t="s">
        <v>5</v>
      </c>
      <c r="F461" s="260" t="s">
        <v>172</v>
      </c>
      <c r="H461" s="259" t="s">
        <v>5</v>
      </c>
      <c r="I461" s="9"/>
      <c r="L461" s="257"/>
      <c r="M461" s="261"/>
      <c r="N461" s="262"/>
      <c r="O461" s="262"/>
      <c r="P461" s="262"/>
      <c r="Q461" s="262"/>
      <c r="R461" s="262"/>
      <c r="S461" s="262"/>
      <c r="T461" s="263"/>
      <c r="AT461" s="259" t="s">
        <v>171</v>
      </c>
      <c r="AU461" s="259" t="s">
        <v>81</v>
      </c>
      <c r="AV461" s="258" t="s">
        <v>77</v>
      </c>
      <c r="AW461" s="258" t="s">
        <v>36</v>
      </c>
      <c r="AX461" s="258" t="s">
        <v>73</v>
      </c>
      <c r="AY461" s="259" t="s">
        <v>160</v>
      </c>
    </row>
    <row r="462" spans="2:65" s="265" customFormat="1">
      <c r="B462" s="264"/>
      <c r="D462" s="254" t="s">
        <v>171</v>
      </c>
      <c r="E462" s="266" t="s">
        <v>5</v>
      </c>
      <c r="F462" s="267" t="s">
        <v>1553</v>
      </c>
      <c r="H462" s="268">
        <v>621.39</v>
      </c>
      <c r="I462" s="10"/>
      <c r="L462" s="264"/>
      <c r="M462" s="269"/>
      <c r="N462" s="270"/>
      <c r="O462" s="270"/>
      <c r="P462" s="270"/>
      <c r="Q462" s="270"/>
      <c r="R462" s="270"/>
      <c r="S462" s="270"/>
      <c r="T462" s="271"/>
      <c r="AT462" s="266" t="s">
        <v>171</v>
      </c>
      <c r="AU462" s="266" t="s">
        <v>81</v>
      </c>
      <c r="AV462" s="265" t="s">
        <v>81</v>
      </c>
      <c r="AW462" s="265" t="s">
        <v>36</v>
      </c>
      <c r="AX462" s="265" t="s">
        <v>77</v>
      </c>
      <c r="AY462" s="266" t="s">
        <v>160</v>
      </c>
    </row>
    <row r="463" spans="2:65" s="118" customFormat="1" ht="25.5" customHeight="1">
      <c r="B463" s="113"/>
      <c r="C463" s="243" t="s">
        <v>1556</v>
      </c>
      <c r="D463" s="243" t="s">
        <v>162</v>
      </c>
      <c r="E463" s="244" t="s">
        <v>544</v>
      </c>
      <c r="F463" s="245" t="s">
        <v>545</v>
      </c>
      <c r="G463" s="246" t="s">
        <v>187</v>
      </c>
      <c r="H463" s="247">
        <v>621.39</v>
      </c>
      <c r="I463" s="8"/>
      <c r="J463" s="248">
        <f>ROUND(I463*H463,2)</f>
        <v>0</v>
      </c>
      <c r="K463" s="245" t="s">
        <v>188</v>
      </c>
      <c r="L463" s="113"/>
      <c r="M463" s="249" t="s">
        <v>5</v>
      </c>
      <c r="N463" s="250" t="s">
        <v>44</v>
      </c>
      <c r="O463" s="114"/>
      <c r="P463" s="251">
        <f>O463*H463</f>
        <v>0</v>
      </c>
      <c r="Q463" s="251">
        <v>0</v>
      </c>
      <c r="R463" s="251">
        <f>Q463*H463</f>
        <v>0</v>
      </c>
      <c r="S463" s="251">
        <v>0</v>
      </c>
      <c r="T463" s="252">
        <f>S463*H463</f>
        <v>0</v>
      </c>
      <c r="AR463" s="97" t="s">
        <v>167</v>
      </c>
      <c r="AT463" s="97" t="s">
        <v>162</v>
      </c>
      <c r="AU463" s="97" t="s">
        <v>81</v>
      </c>
      <c r="AY463" s="97" t="s">
        <v>160</v>
      </c>
      <c r="BE463" s="253">
        <f>IF(N463="základní",J463,0)</f>
        <v>0</v>
      </c>
      <c r="BF463" s="253">
        <f>IF(N463="snížená",J463,0)</f>
        <v>0</v>
      </c>
      <c r="BG463" s="253">
        <f>IF(N463="zákl. přenesená",J463,0)</f>
        <v>0</v>
      </c>
      <c r="BH463" s="253">
        <f>IF(N463="sníž. přenesená",J463,0)</f>
        <v>0</v>
      </c>
      <c r="BI463" s="253">
        <f>IF(N463="nulová",J463,0)</f>
        <v>0</v>
      </c>
      <c r="BJ463" s="97" t="s">
        <v>77</v>
      </c>
      <c r="BK463" s="253">
        <f>ROUND(I463*H463,2)</f>
        <v>0</v>
      </c>
      <c r="BL463" s="97" t="s">
        <v>167</v>
      </c>
      <c r="BM463" s="97" t="s">
        <v>1557</v>
      </c>
    </row>
    <row r="464" spans="2:65" s="258" customFormat="1">
      <c r="B464" s="257"/>
      <c r="D464" s="254" t="s">
        <v>171</v>
      </c>
      <c r="E464" s="259" t="s">
        <v>5</v>
      </c>
      <c r="F464" s="260" t="s">
        <v>172</v>
      </c>
      <c r="H464" s="259" t="s">
        <v>5</v>
      </c>
      <c r="I464" s="9"/>
      <c r="L464" s="257"/>
      <c r="M464" s="261"/>
      <c r="N464" s="262"/>
      <c r="O464" s="262"/>
      <c r="P464" s="262"/>
      <c r="Q464" s="262"/>
      <c r="R464" s="262"/>
      <c r="S464" s="262"/>
      <c r="T464" s="263"/>
      <c r="AT464" s="259" t="s">
        <v>171</v>
      </c>
      <c r="AU464" s="259" t="s">
        <v>81</v>
      </c>
      <c r="AV464" s="258" t="s">
        <v>77</v>
      </c>
      <c r="AW464" s="258" t="s">
        <v>36</v>
      </c>
      <c r="AX464" s="258" t="s">
        <v>73</v>
      </c>
      <c r="AY464" s="259" t="s">
        <v>160</v>
      </c>
    </row>
    <row r="465" spans="2:65" s="265" customFormat="1">
      <c r="B465" s="264"/>
      <c r="D465" s="254" t="s">
        <v>171</v>
      </c>
      <c r="E465" s="266" t="s">
        <v>5</v>
      </c>
      <c r="F465" s="267" t="s">
        <v>1553</v>
      </c>
      <c r="H465" s="268">
        <v>621.39</v>
      </c>
      <c r="I465" s="10"/>
      <c r="L465" s="264"/>
      <c r="M465" s="269"/>
      <c r="N465" s="270"/>
      <c r="O465" s="270"/>
      <c r="P465" s="270"/>
      <c r="Q465" s="270"/>
      <c r="R465" s="270"/>
      <c r="S465" s="270"/>
      <c r="T465" s="271"/>
      <c r="AT465" s="266" t="s">
        <v>171</v>
      </c>
      <c r="AU465" s="266" t="s">
        <v>81</v>
      </c>
      <c r="AV465" s="265" t="s">
        <v>81</v>
      </c>
      <c r="AW465" s="265" t="s">
        <v>36</v>
      </c>
      <c r="AX465" s="265" t="s">
        <v>77</v>
      </c>
      <c r="AY465" s="266" t="s">
        <v>160</v>
      </c>
    </row>
    <row r="466" spans="2:65" s="118" customFormat="1" ht="25.5" customHeight="1">
      <c r="B466" s="113"/>
      <c r="C466" s="243" t="s">
        <v>1558</v>
      </c>
      <c r="D466" s="243" t="s">
        <v>162</v>
      </c>
      <c r="E466" s="244" t="s">
        <v>1559</v>
      </c>
      <c r="F466" s="245" t="s">
        <v>1560</v>
      </c>
      <c r="G466" s="246" t="s">
        <v>187</v>
      </c>
      <c r="H466" s="247">
        <v>1.64</v>
      </c>
      <c r="I466" s="8"/>
      <c r="J466" s="248">
        <f>ROUND(I466*H466,2)</f>
        <v>0</v>
      </c>
      <c r="K466" s="245" t="s">
        <v>188</v>
      </c>
      <c r="L466" s="113"/>
      <c r="M466" s="249" t="s">
        <v>5</v>
      </c>
      <c r="N466" s="250" t="s">
        <v>44</v>
      </c>
      <c r="O466" s="114"/>
      <c r="P466" s="251">
        <f>O466*H466</f>
        <v>0</v>
      </c>
      <c r="Q466" s="251">
        <v>2.82E-3</v>
      </c>
      <c r="R466" s="251">
        <f>Q466*H466</f>
        <v>4.6248000000000001E-3</v>
      </c>
      <c r="S466" s="251">
        <v>0.10100000000000001</v>
      </c>
      <c r="T466" s="252">
        <f>S466*H466</f>
        <v>0.16564000000000001</v>
      </c>
      <c r="AR466" s="97" t="s">
        <v>167</v>
      </c>
      <c r="AT466" s="97" t="s">
        <v>162</v>
      </c>
      <c r="AU466" s="97" t="s">
        <v>81</v>
      </c>
      <c r="AY466" s="97" t="s">
        <v>160</v>
      </c>
      <c r="BE466" s="253">
        <f>IF(N466="základní",J466,0)</f>
        <v>0</v>
      </c>
      <c r="BF466" s="253">
        <f>IF(N466="snížená",J466,0)</f>
        <v>0</v>
      </c>
      <c r="BG466" s="253">
        <f>IF(N466="zákl. přenesená",J466,0)</f>
        <v>0</v>
      </c>
      <c r="BH466" s="253">
        <f>IF(N466="sníž. přenesená",J466,0)</f>
        <v>0</v>
      </c>
      <c r="BI466" s="253">
        <f>IF(N466="nulová",J466,0)</f>
        <v>0</v>
      </c>
      <c r="BJ466" s="97" t="s">
        <v>77</v>
      </c>
      <c r="BK466" s="253">
        <f>ROUND(I466*H466,2)</f>
        <v>0</v>
      </c>
      <c r="BL466" s="97" t="s">
        <v>167</v>
      </c>
      <c r="BM466" s="97" t="s">
        <v>1561</v>
      </c>
    </row>
    <row r="467" spans="2:65" s="265" customFormat="1">
      <c r="B467" s="264"/>
      <c r="D467" s="254" t="s">
        <v>171</v>
      </c>
      <c r="E467" s="266" t="s">
        <v>5</v>
      </c>
      <c r="F467" s="267" t="s">
        <v>1562</v>
      </c>
      <c r="H467" s="268">
        <v>1.64</v>
      </c>
      <c r="I467" s="10"/>
      <c r="L467" s="264"/>
      <c r="M467" s="269"/>
      <c r="N467" s="270"/>
      <c r="O467" s="270"/>
      <c r="P467" s="270"/>
      <c r="Q467" s="270"/>
      <c r="R467" s="270"/>
      <c r="S467" s="270"/>
      <c r="T467" s="271"/>
      <c r="AT467" s="266" t="s">
        <v>171</v>
      </c>
      <c r="AU467" s="266" t="s">
        <v>81</v>
      </c>
      <c r="AV467" s="265" t="s">
        <v>81</v>
      </c>
      <c r="AW467" s="265" t="s">
        <v>36</v>
      </c>
      <c r="AX467" s="265" t="s">
        <v>77</v>
      </c>
      <c r="AY467" s="266" t="s">
        <v>160</v>
      </c>
    </row>
    <row r="468" spans="2:65" s="231" customFormat="1" ht="29.85" customHeight="1">
      <c r="B468" s="230"/>
      <c r="D468" s="232" t="s">
        <v>72</v>
      </c>
      <c r="E468" s="241" t="s">
        <v>551</v>
      </c>
      <c r="F468" s="241" t="s">
        <v>552</v>
      </c>
      <c r="I468" s="7"/>
      <c r="J468" s="242">
        <f>BK468</f>
        <v>0</v>
      </c>
      <c r="L468" s="230"/>
      <c r="M468" s="235"/>
      <c r="N468" s="236"/>
      <c r="O468" s="236"/>
      <c r="P468" s="237">
        <f>SUM(P469:P474)</f>
        <v>0</v>
      </c>
      <c r="Q468" s="236"/>
      <c r="R468" s="237">
        <f>SUM(R469:R474)</f>
        <v>0</v>
      </c>
      <c r="S468" s="236"/>
      <c r="T468" s="238">
        <f>SUM(T469:T474)</f>
        <v>0</v>
      </c>
      <c r="AR468" s="232" t="s">
        <v>77</v>
      </c>
      <c r="AT468" s="239" t="s">
        <v>72</v>
      </c>
      <c r="AU468" s="239" t="s">
        <v>77</v>
      </c>
      <c r="AY468" s="232" t="s">
        <v>160</v>
      </c>
      <c r="BK468" s="240">
        <f>SUM(BK469:BK474)</f>
        <v>0</v>
      </c>
    </row>
    <row r="469" spans="2:65" s="118" customFormat="1" ht="16.5" customHeight="1">
      <c r="B469" s="113"/>
      <c r="C469" s="243" t="s">
        <v>1563</v>
      </c>
      <c r="D469" s="243" t="s">
        <v>162</v>
      </c>
      <c r="E469" s="244" t="s">
        <v>554</v>
      </c>
      <c r="F469" s="245" t="s">
        <v>555</v>
      </c>
      <c r="G469" s="246" t="s">
        <v>280</v>
      </c>
      <c r="H469" s="247">
        <v>277.755</v>
      </c>
      <c r="I469" s="8"/>
      <c r="J469" s="248">
        <f>ROUND(I469*H469,2)</f>
        <v>0</v>
      </c>
      <c r="K469" s="245" t="s">
        <v>5</v>
      </c>
      <c r="L469" s="113"/>
      <c r="M469" s="249" t="s">
        <v>5</v>
      </c>
      <c r="N469" s="250" t="s">
        <v>44</v>
      </c>
      <c r="O469" s="114"/>
      <c r="P469" s="251">
        <f>O469*H469</f>
        <v>0</v>
      </c>
      <c r="Q469" s="251">
        <v>0</v>
      </c>
      <c r="R469" s="251">
        <f>Q469*H469</f>
        <v>0</v>
      </c>
      <c r="S469" s="251">
        <v>0</v>
      </c>
      <c r="T469" s="252">
        <f>S469*H469</f>
        <v>0</v>
      </c>
      <c r="AR469" s="97" t="s">
        <v>167</v>
      </c>
      <c r="AT469" s="97" t="s">
        <v>162</v>
      </c>
      <c r="AU469" s="97" t="s">
        <v>81</v>
      </c>
      <c r="AY469" s="97" t="s">
        <v>160</v>
      </c>
      <c r="BE469" s="253">
        <f>IF(N469="základní",J469,0)</f>
        <v>0</v>
      </c>
      <c r="BF469" s="253">
        <f>IF(N469="snížená",J469,0)</f>
        <v>0</v>
      </c>
      <c r="BG469" s="253">
        <f>IF(N469="zákl. přenesená",J469,0)</f>
        <v>0</v>
      </c>
      <c r="BH469" s="253">
        <f>IF(N469="sníž. přenesená",J469,0)</f>
        <v>0</v>
      </c>
      <c r="BI469" s="253">
        <f>IF(N469="nulová",J469,0)</f>
        <v>0</v>
      </c>
      <c r="BJ469" s="97" t="s">
        <v>77</v>
      </c>
      <c r="BK469" s="253">
        <f>ROUND(I469*H469,2)</f>
        <v>0</v>
      </c>
      <c r="BL469" s="97" t="s">
        <v>167</v>
      </c>
      <c r="BM469" s="97" t="s">
        <v>1564</v>
      </c>
    </row>
    <row r="470" spans="2:65" s="258" customFormat="1">
      <c r="B470" s="257"/>
      <c r="D470" s="254" t="s">
        <v>171</v>
      </c>
      <c r="E470" s="259" t="s">
        <v>5</v>
      </c>
      <c r="F470" s="260" t="s">
        <v>557</v>
      </c>
      <c r="H470" s="259" t="s">
        <v>5</v>
      </c>
      <c r="I470" s="9"/>
      <c r="L470" s="257"/>
      <c r="M470" s="261"/>
      <c r="N470" s="262"/>
      <c r="O470" s="262"/>
      <c r="P470" s="262"/>
      <c r="Q470" s="262"/>
      <c r="R470" s="262"/>
      <c r="S470" s="262"/>
      <c r="T470" s="263"/>
      <c r="AT470" s="259" t="s">
        <v>171</v>
      </c>
      <c r="AU470" s="259" t="s">
        <v>81</v>
      </c>
      <c r="AV470" s="258" t="s">
        <v>77</v>
      </c>
      <c r="AW470" s="258" t="s">
        <v>36</v>
      </c>
      <c r="AX470" s="258" t="s">
        <v>73</v>
      </c>
      <c r="AY470" s="259" t="s">
        <v>160</v>
      </c>
    </row>
    <row r="471" spans="2:65" s="258" customFormat="1">
      <c r="B471" s="257"/>
      <c r="D471" s="254" t="s">
        <v>171</v>
      </c>
      <c r="E471" s="259" t="s">
        <v>5</v>
      </c>
      <c r="F471" s="260" t="s">
        <v>267</v>
      </c>
      <c r="H471" s="259" t="s">
        <v>5</v>
      </c>
      <c r="I471" s="9"/>
      <c r="L471" s="257"/>
      <c r="M471" s="261"/>
      <c r="N471" s="262"/>
      <c r="O471" s="262"/>
      <c r="P471" s="262"/>
      <c r="Q471" s="262"/>
      <c r="R471" s="262"/>
      <c r="S471" s="262"/>
      <c r="T471" s="263"/>
      <c r="AT471" s="259" t="s">
        <v>171</v>
      </c>
      <c r="AU471" s="259" t="s">
        <v>81</v>
      </c>
      <c r="AV471" s="258" t="s">
        <v>77</v>
      </c>
      <c r="AW471" s="258" t="s">
        <v>36</v>
      </c>
      <c r="AX471" s="258" t="s">
        <v>73</v>
      </c>
      <c r="AY471" s="259" t="s">
        <v>160</v>
      </c>
    </row>
    <row r="472" spans="2:65" s="265" customFormat="1">
      <c r="B472" s="264"/>
      <c r="D472" s="254" t="s">
        <v>171</v>
      </c>
      <c r="E472" s="266" t="s">
        <v>5</v>
      </c>
      <c r="F472" s="267" t="s">
        <v>1565</v>
      </c>
      <c r="H472" s="268">
        <v>178.654</v>
      </c>
      <c r="I472" s="10"/>
      <c r="L472" s="264"/>
      <c r="M472" s="269"/>
      <c r="N472" s="270"/>
      <c r="O472" s="270"/>
      <c r="P472" s="270"/>
      <c r="Q472" s="270"/>
      <c r="R472" s="270"/>
      <c r="S472" s="270"/>
      <c r="T472" s="271"/>
      <c r="AT472" s="266" t="s">
        <v>171</v>
      </c>
      <c r="AU472" s="266" t="s">
        <v>81</v>
      </c>
      <c r="AV472" s="265" t="s">
        <v>81</v>
      </c>
      <c r="AW472" s="265" t="s">
        <v>36</v>
      </c>
      <c r="AX472" s="265" t="s">
        <v>73</v>
      </c>
      <c r="AY472" s="266" t="s">
        <v>160</v>
      </c>
    </row>
    <row r="473" spans="2:65" s="265" customFormat="1">
      <c r="B473" s="264"/>
      <c r="D473" s="254" t="s">
        <v>171</v>
      </c>
      <c r="E473" s="266" t="s">
        <v>5</v>
      </c>
      <c r="F473" s="267" t="s">
        <v>1566</v>
      </c>
      <c r="H473" s="268">
        <v>99.100999999999999</v>
      </c>
      <c r="I473" s="10"/>
      <c r="L473" s="264"/>
      <c r="M473" s="269"/>
      <c r="N473" s="270"/>
      <c r="O473" s="270"/>
      <c r="P473" s="270"/>
      <c r="Q473" s="270"/>
      <c r="R473" s="270"/>
      <c r="S473" s="270"/>
      <c r="T473" s="271"/>
      <c r="AT473" s="266" t="s">
        <v>171</v>
      </c>
      <c r="AU473" s="266" t="s">
        <v>81</v>
      </c>
      <c r="AV473" s="265" t="s">
        <v>81</v>
      </c>
      <c r="AW473" s="265" t="s">
        <v>36</v>
      </c>
      <c r="AX473" s="265" t="s">
        <v>73</v>
      </c>
      <c r="AY473" s="266" t="s">
        <v>160</v>
      </c>
    </row>
    <row r="474" spans="2:65" s="273" customFormat="1">
      <c r="B474" s="272"/>
      <c r="D474" s="254" t="s">
        <v>171</v>
      </c>
      <c r="E474" s="274" t="s">
        <v>5</v>
      </c>
      <c r="F474" s="275" t="s">
        <v>176</v>
      </c>
      <c r="H474" s="276">
        <v>277.755</v>
      </c>
      <c r="I474" s="11"/>
      <c r="L474" s="272"/>
      <c r="M474" s="277"/>
      <c r="N474" s="278"/>
      <c r="O474" s="278"/>
      <c r="P474" s="278"/>
      <c r="Q474" s="278"/>
      <c r="R474" s="278"/>
      <c r="S474" s="278"/>
      <c r="T474" s="279"/>
      <c r="AT474" s="274" t="s">
        <v>171</v>
      </c>
      <c r="AU474" s="274" t="s">
        <v>81</v>
      </c>
      <c r="AV474" s="273" t="s">
        <v>167</v>
      </c>
      <c r="AW474" s="273" t="s">
        <v>36</v>
      </c>
      <c r="AX474" s="273" t="s">
        <v>77</v>
      </c>
      <c r="AY474" s="274" t="s">
        <v>160</v>
      </c>
    </row>
    <row r="475" spans="2:65" s="231" customFormat="1" ht="29.85" customHeight="1">
      <c r="B475" s="230"/>
      <c r="D475" s="232" t="s">
        <v>72</v>
      </c>
      <c r="E475" s="241" t="s">
        <v>560</v>
      </c>
      <c r="F475" s="241" t="s">
        <v>561</v>
      </c>
      <c r="I475" s="7"/>
      <c r="J475" s="242">
        <f>BK475</f>
        <v>0</v>
      </c>
      <c r="L475" s="230"/>
      <c r="M475" s="235"/>
      <c r="N475" s="236"/>
      <c r="O475" s="236"/>
      <c r="P475" s="237">
        <f>P476</f>
        <v>0</v>
      </c>
      <c r="Q475" s="236"/>
      <c r="R475" s="237">
        <f>R476</f>
        <v>0</v>
      </c>
      <c r="S475" s="236"/>
      <c r="T475" s="238">
        <f>T476</f>
        <v>0</v>
      </c>
      <c r="AR475" s="232" t="s">
        <v>77</v>
      </c>
      <c r="AT475" s="239" t="s">
        <v>72</v>
      </c>
      <c r="AU475" s="239" t="s">
        <v>77</v>
      </c>
      <c r="AY475" s="232" t="s">
        <v>160</v>
      </c>
      <c r="BK475" s="240">
        <f>BK476</f>
        <v>0</v>
      </c>
    </row>
    <row r="476" spans="2:65" s="118" customFormat="1" ht="25.5" customHeight="1">
      <c r="B476" s="113"/>
      <c r="C476" s="243" t="s">
        <v>1567</v>
      </c>
      <c r="D476" s="243" t="s">
        <v>162</v>
      </c>
      <c r="E476" s="244" t="s">
        <v>563</v>
      </c>
      <c r="F476" s="245" t="s">
        <v>564</v>
      </c>
      <c r="G476" s="246" t="s">
        <v>280</v>
      </c>
      <c r="H476" s="247">
        <v>91.781999999999996</v>
      </c>
      <c r="I476" s="8"/>
      <c r="J476" s="248">
        <f>ROUND(I476*H476,2)</f>
        <v>0</v>
      </c>
      <c r="K476" s="245" t="s">
        <v>188</v>
      </c>
      <c r="L476" s="113"/>
      <c r="M476" s="249" t="s">
        <v>5</v>
      </c>
      <c r="N476" s="289" t="s">
        <v>44</v>
      </c>
      <c r="O476" s="290"/>
      <c r="P476" s="291">
        <f>O476*H476</f>
        <v>0</v>
      </c>
      <c r="Q476" s="291">
        <v>0</v>
      </c>
      <c r="R476" s="291">
        <f>Q476*H476</f>
        <v>0</v>
      </c>
      <c r="S476" s="291">
        <v>0</v>
      </c>
      <c r="T476" s="292">
        <f>S476*H476</f>
        <v>0</v>
      </c>
      <c r="AR476" s="97" t="s">
        <v>167</v>
      </c>
      <c r="AT476" s="97" t="s">
        <v>162</v>
      </c>
      <c r="AU476" s="97" t="s">
        <v>81</v>
      </c>
      <c r="AY476" s="97" t="s">
        <v>160</v>
      </c>
      <c r="BE476" s="253">
        <f>IF(N476="základní",J476,0)</f>
        <v>0</v>
      </c>
      <c r="BF476" s="253">
        <f>IF(N476="snížená",J476,0)</f>
        <v>0</v>
      </c>
      <c r="BG476" s="253">
        <f>IF(N476="zákl. přenesená",J476,0)</f>
        <v>0</v>
      </c>
      <c r="BH476" s="253">
        <f>IF(N476="sníž. přenesená",J476,0)</f>
        <v>0</v>
      </c>
      <c r="BI476" s="253">
        <f>IF(N476="nulová",J476,0)</f>
        <v>0</v>
      </c>
      <c r="BJ476" s="97" t="s">
        <v>77</v>
      </c>
      <c r="BK476" s="253">
        <f>ROUND(I476*H476,2)</f>
        <v>0</v>
      </c>
      <c r="BL476" s="97" t="s">
        <v>167</v>
      </c>
      <c r="BM476" s="97" t="s">
        <v>1568</v>
      </c>
    </row>
    <row r="477" spans="2:65" s="118" customFormat="1" ht="6.95" customHeight="1">
      <c r="B477" s="129"/>
      <c r="C477" s="130"/>
      <c r="D477" s="130"/>
      <c r="E477" s="130"/>
      <c r="F477" s="130"/>
      <c r="G477" s="130"/>
      <c r="H477" s="130"/>
      <c r="I477" s="130"/>
      <c r="J477" s="130"/>
      <c r="K477" s="130"/>
      <c r="L477" s="113"/>
    </row>
  </sheetData>
  <sheetProtection algorithmName="SHA-512" hashValue="vi/o+eNVYDYNsix5hcgnPPr7wzR9eZzt3XXBCk64iMuvd3ilEQMuhTW2C7KK+PT9h4y5KUSr8TQjo/SykYDN5w==" saltValue="8kQCGS1a89Us6u20eTLBrA==" spinCount="100000" sheet="1" objects="1" scenarios="1"/>
  <autoFilter ref="C91:K476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0"/>
  <sheetViews>
    <sheetView showGridLines="0" workbookViewId="0">
      <pane ySplit="1" topLeftCell="A76" activePane="bottomLeft" state="frozen"/>
      <selection pane="bottomLeft" activeCell="F352" sqref="F352:F354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customWidth="1"/>
    <col min="12" max="18" width="9.33203125" style="95"/>
    <col min="19" max="19" width="8.1640625" style="95" customWidth="1"/>
    <col min="20" max="20" width="29.6640625" style="95" customWidth="1"/>
    <col min="21" max="21" width="16.33203125" style="95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83" t="s">
        <v>119</v>
      </c>
      <c r="G1" s="353" t="s">
        <v>120</v>
      </c>
      <c r="H1" s="353"/>
      <c r="I1" s="3"/>
      <c r="J1" s="183" t="s">
        <v>121</v>
      </c>
      <c r="K1" s="4" t="s">
        <v>122</v>
      </c>
      <c r="L1" s="183" t="s">
        <v>123</v>
      </c>
      <c r="M1" s="183"/>
      <c r="N1" s="183"/>
      <c r="O1" s="183"/>
      <c r="P1" s="183"/>
      <c r="Q1" s="183"/>
      <c r="R1" s="183"/>
      <c r="S1" s="183"/>
      <c r="T1" s="18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97" t="s">
        <v>112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99"/>
      <c r="K3" s="100"/>
      <c r="AT3" s="97" t="s">
        <v>81</v>
      </c>
    </row>
    <row r="4" spans="1:70" ht="36.950000000000003" customHeight="1">
      <c r="B4" s="101"/>
      <c r="C4" s="102"/>
      <c r="D4" s="103" t="s">
        <v>124</v>
      </c>
      <c r="E4" s="102"/>
      <c r="F4" s="102"/>
      <c r="G4" s="102"/>
      <c r="H4" s="102"/>
      <c r="I4" s="102"/>
      <c r="J4" s="102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2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2"/>
      <c r="K6" s="104"/>
    </row>
    <row r="7" spans="1:70" ht="16.5" customHeight="1">
      <c r="B7" s="101"/>
      <c r="C7" s="102"/>
      <c r="D7" s="102"/>
      <c r="E7" s="354" t="str">
        <f>'Rekapitulace stavby'!K6</f>
        <v>Kosmonosy, obnova vodovodu a kanalizace - 2019 - etapa 1, část A</v>
      </c>
      <c r="F7" s="360"/>
      <c r="G7" s="360"/>
      <c r="H7" s="360"/>
      <c r="I7" s="102"/>
      <c r="J7" s="102"/>
      <c r="K7" s="104"/>
    </row>
    <row r="8" spans="1:70" ht="15">
      <c r="B8" s="101"/>
      <c r="C8" s="102"/>
      <c r="D8" s="109" t="s">
        <v>125</v>
      </c>
      <c r="E8" s="102"/>
      <c r="F8" s="102"/>
      <c r="G8" s="102"/>
      <c r="H8" s="102"/>
      <c r="I8" s="102"/>
      <c r="J8" s="102"/>
      <c r="K8" s="104"/>
    </row>
    <row r="9" spans="1:70" s="118" customFormat="1" ht="16.5" customHeight="1">
      <c r="B9" s="113"/>
      <c r="C9" s="114"/>
      <c r="D9" s="114"/>
      <c r="E9" s="354" t="s">
        <v>1260</v>
      </c>
      <c r="F9" s="355"/>
      <c r="G9" s="355"/>
      <c r="H9" s="355"/>
      <c r="I9" s="114"/>
      <c r="J9" s="114"/>
      <c r="K9" s="117"/>
    </row>
    <row r="10" spans="1:70" s="118" customFormat="1" ht="15">
      <c r="B10" s="113"/>
      <c r="C10" s="114"/>
      <c r="D10" s="109" t="s">
        <v>127</v>
      </c>
      <c r="E10" s="114"/>
      <c r="F10" s="114"/>
      <c r="G10" s="114"/>
      <c r="H10" s="114"/>
      <c r="I10" s="114"/>
      <c r="J10" s="114"/>
      <c r="K10" s="117"/>
    </row>
    <row r="11" spans="1:70" s="118" customFormat="1" ht="36.950000000000003" customHeight="1">
      <c r="B11" s="113"/>
      <c r="C11" s="114"/>
      <c r="D11" s="114"/>
      <c r="E11" s="356" t="s">
        <v>1569</v>
      </c>
      <c r="F11" s="355"/>
      <c r="G11" s="355"/>
      <c r="H11" s="355"/>
      <c r="I11" s="114"/>
      <c r="J11" s="114"/>
      <c r="K11" s="117"/>
    </row>
    <row r="12" spans="1:70" s="118" customFormat="1">
      <c r="B12" s="113"/>
      <c r="C12" s="114"/>
      <c r="D12" s="114"/>
      <c r="E12" s="114"/>
      <c r="F12" s="114"/>
      <c r="G12" s="114"/>
      <c r="H12" s="114"/>
      <c r="I12" s="114"/>
      <c r="J12" s="114"/>
      <c r="K12" s="117"/>
    </row>
    <row r="13" spans="1:70" s="118" customFormat="1" ht="14.45" customHeight="1">
      <c r="B13" s="113"/>
      <c r="C13" s="114"/>
      <c r="D13" s="109" t="s">
        <v>20</v>
      </c>
      <c r="E13" s="114"/>
      <c r="F13" s="110" t="s">
        <v>21</v>
      </c>
      <c r="G13" s="114"/>
      <c r="H13" s="114"/>
      <c r="I13" s="109" t="s">
        <v>22</v>
      </c>
      <c r="J13" s="110" t="s">
        <v>5</v>
      </c>
      <c r="K13" s="117"/>
    </row>
    <row r="14" spans="1:70" s="118" customFormat="1" ht="14.45" customHeight="1">
      <c r="B14" s="113"/>
      <c r="C14" s="114"/>
      <c r="D14" s="109" t="s">
        <v>24</v>
      </c>
      <c r="E14" s="114"/>
      <c r="F14" s="110" t="s">
        <v>25</v>
      </c>
      <c r="G14" s="114"/>
      <c r="H14" s="114"/>
      <c r="I14" s="109" t="s">
        <v>26</v>
      </c>
      <c r="J14" s="184" t="str">
        <f>'Rekapitulace stavby'!AN8</f>
        <v>28. 12. 2018</v>
      </c>
      <c r="K14" s="117"/>
    </row>
    <row r="15" spans="1:70" s="118" customFormat="1" ht="10.9" customHeight="1">
      <c r="B15" s="113"/>
      <c r="C15" s="114"/>
      <c r="D15" s="114"/>
      <c r="E15" s="114"/>
      <c r="F15" s="114"/>
      <c r="G15" s="114"/>
      <c r="H15" s="114"/>
      <c r="I15" s="114"/>
      <c r="J15" s="114"/>
      <c r="K15" s="117"/>
    </row>
    <row r="16" spans="1:70" s="118" customFormat="1" ht="14.45" customHeight="1">
      <c r="B16" s="113"/>
      <c r="C16" s="114"/>
      <c r="D16" s="109" t="s">
        <v>28</v>
      </c>
      <c r="E16" s="114"/>
      <c r="F16" s="114"/>
      <c r="G16" s="114"/>
      <c r="H16" s="114"/>
      <c r="I16" s="109" t="s">
        <v>29</v>
      </c>
      <c r="J16" s="110" t="s">
        <v>5</v>
      </c>
      <c r="K16" s="117"/>
    </row>
    <row r="17" spans="2:11" s="118" customFormat="1" ht="18" customHeight="1">
      <c r="B17" s="113"/>
      <c r="C17" s="114"/>
      <c r="D17" s="114"/>
      <c r="E17" s="110" t="s">
        <v>30</v>
      </c>
      <c r="F17" s="114"/>
      <c r="G17" s="114"/>
      <c r="H17" s="114"/>
      <c r="I17" s="109" t="s">
        <v>31</v>
      </c>
      <c r="J17" s="110" t="s">
        <v>5</v>
      </c>
      <c r="K17" s="117"/>
    </row>
    <row r="18" spans="2:11" s="118" customFormat="1" ht="6.95" customHeight="1">
      <c r="B18" s="113"/>
      <c r="C18" s="114"/>
      <c r="D18" s="114"/>
      <c r="E18" s="114"/>
      <c r="F18" s="114"/>
      <c r="G18" s="114"/>
      <c r="H18" s="114"/>
      <c r="I18" s="114"/>
      <c r="J18" s="114"/>
      <c r="K18" s="117"/>
    </row>
    <row r="19" spans="2:11" s="118" customFormat="1" ht="14.45" customHeight="1">
      <c r="B19" s="113"/>
      <c r="C19" s="114"/>
      <c r="D19" s="109" t="s">
        <v>32</v>
      </c>
      <c r="E19" s="114"/>
      <c r="F19" s="114"/>
      <c r="G19" s="114"/>
      <c r="H19" s="114"/>
      <c r="I19" s="109" t="s">
        <v>29</v>
      </c>
      <c r="J19" s="110" t="str">
        <f>IF('Rekapitulace stavby'!AN13="Vyplň údaj","",IF('Rekapitulace stavby'!AN13="","",'Rekapitulace stavby'!AN13))</f>
        <v/>
      </c>
      <c r="K19" s="117"/>
    </row>
    <row r="20" spans="2:11" s="118" customFormat="1" ht="18" customHeight="1">
      <c r="B20" s="113"/>
      <c r="C20" s="114"/>
      <c r="D20" s="114"/>
      <c r="E20" s="110" t="str">
        <f>IF('Rekapitulace stavby'!E14="Vyplň údaj","",IF('Rekapitulace stavby'!E14="","",'Rekapitulace stavby'!E14))</f>
        <v/>
      </c>
      <c r="F20" s="114"/>
      <c r="G20" s="114"/>
      <c r="H20" s="114"/>
      <c r="I20" s="109" t="s">
        <v>31</v>
      </c>
      <c r="J20" s="110" t="str">
        <f>IF('Rekapitulace stavby'!AN14="Vyplň údaj","",IF('Rekapitulace stavby'!AN14="","",'Rekapitulace stavby'!AN14))</f>
        <v/>
      </c>
      <c r="K20" s="117"/>
    </row>
    <row r="21" spans="2:11" s="118" customFormat="1" ht="6.95" customHeight="1">
      <c r="B21" s="113"/>
      <c r="C21" s="114"/>
      <c r="D21" s="114"/>
      <c r="E21" s="114"/>
      <c r="F21" s="114"/>
      <c r="G21" s="114"/>
      <c r="H21" s="114"/>
      <c r="I21" s="114"/>
      <c r="J21" s="114"/>
      <c r="K21" s="117"/>
    </row>
    <row r="22" spans="2:11" s="118" customFormat="1" ht="14.45" customHeight="1">
      <c r="B22" s="113"/>
      <c r="C22" s="114"/>
      <c r="D22" s="109" t="s">
        <v>34</v>
      </c>
      <c r="E22" s="114"/>
      <c r="F22" s="114"/>
      <c r="G22" s="114"/>
      <c r="H22" s="114"/>
      <c r="I22" s="109" t="s">
        <v>29</v>
      </c>
      <c r="J22" s="110" t="s">
        <v>5</v>
      </c>
      <c r="K22" s="117"/>
    </row>
    <row r="23" spans="2:11" s="118" customFormat="1" ht="18" customHeight="1">
      <c r="B23" s="113"/>
      <c r="C23" s="114"/>
      <c r="D23" s="114"/>
      <c r="E23" s="110" t="s">
        <v>35</v>
      </c>
      <c r="F23" s="114"/>
      <c r="G23" s="114"/>
      <c r="H23" s="114"/>
      <c r="I23" s="109" t="s">
        <v>31</v>
      </c>
      <c r="J23" s="110" t="s">
        <v>5</v>
      </c>
      <c r="K23" s="117"/>
    </row>
    <row r="24" spans="2:11" s="118" customFormat="1" ht="6.95" customHeight="1">
      <c r="B24" s="113"/>
      <c r="C24" s="114"/>
      <c r="D24" s="114"/>
      <c r="E24" s="114"/>
      <c r="F24" s="114"/>
      <c r="G24" s="114"/>
      <c r="H24" s="114"/>
      <c r="I24" s="114"/>
      <c r="J24" s="114"/>
      <c r="K24" s="117"/>
    </row>
    <row r="25" spans="2:11" s="118" customFormat="1" ht="14.45" customHeight="1">
      <c r="B25" s="113"/>
      <c r="C25" s="114"/>
      <c r="D25" s="109" t="s">
        <v>37</v>
      </c>
      <c r="E25" s="114"/>
      <c r="F25" s="114"/>
      <c r="G25" s="114"/>
      <c r="H25" s="114"/>
      <c r="I25" s="114"/>
      <c r="J25" s="114"/>
      <c r="K25" s="117"/>
    </row>
    <row r="26" spans="2:11" s="188" customFormat="1" ht="71.25" customHeight="1">
      <c r="B26" s="185"/>
      <c r="C26" s="186"/>
      <c r="D26" s="186"/>
      <c r="E26" s="326" t="s">
        <v>38</v>
      </c>
      <c r="F26" s="326"/>
      <c r="G26" s="326"/>
      <c r="H26" s="326"/>
      <c r="I26" s="186"/>
      <c r="J26" s="186"/>
      <c r="K26" s="187"/>
    </row>
    <row r="27" spans="2:11" s="118" customFormat="1" ht="6.95" customHeight="1">
      <c r="B27" s="113"/>
      <c r="C27" s="114"/>
      <c r="D27" s="114"/>
      <c r="E27" s="114"/>
      <c r="F27" s="114"/>
      <c r="G27" s="114"/>
      <c r="H27" s="114"/>
      <c r="I27" s="114"/>
      <c r="J27" s="114"/>
      <c r="K27" s="117"/>
    </row>
    <row r="28" spans="2:11" s="118" customFormat="1" ht="6.95" customHeight="1">
      <c r="B28" s="113"/>
      <c r="C28" s="114"/>
      <c r="D28" s="142"/>
      <c r="E28" s="142"/>
      <c r="F28" s="142"/>
      <c r="G28" s="142"/>
      <c r="H28" s="142"/>
      <c r="I28" s="142"/>
      <c r="J28" s="142"/>
      <c r="K28" s="189"/>
    </row>
    <row r="29" spans="2:11" s="118" customFormat="1" ht="25.35" customHeight="1">
      <c r="B29" s="113"/>
      <c r="C29" s="114"/>
      <c r="D29" s="190" t="s">
        <v>39</v>
      </c>
      <c r="E29" s="114"/>
      <c r="F29" s="114"/>
      <c r="G29" s="114"/>
      <c r="H29" s="114"/>
      <c r="I29" s="114"/>
      <c r="J29" s="191">
        <f>ROUND(J92,2)</f>
        <v>0</v>
      </c>
      <c r="K29" s="117"/>
    </row>
    <row r="30" spans="2:11" s="118" customFormat="1" ht="6.95" customHeight="1">
      <c r="B30" s="113"/>
      <c r="C30" s="114"/>
      <c r="D30" s="142"/>
      <c r="E30" s="142"/>
      <c r="F30" s="142"/>
      <c r="G30" s="142"/>
      <c r="H30" s="142"/>
      <c r="I30" s="142"/>
      <c r="J30" s="142"/>
      <c r="K30" s="189"/>
    </row>
    <row r="31" spans="2:11" s="118" customFormat="1" ht="14.45" customHeight="1">
      <c r="B31" s="113"/>
      <c r="C31" s="114"/>
      <c r="D31" s="114"/>
      <c r="E31" s="114"/>
      <c r="F31" s="192" t="s">
        <v>41</v>
      </c>
      <c r="G31" s="114"/>
      <c r="H31" s="114"/>
      <c r="I31" s="192" t="s">
        <v>40</v>
      </c>
      <c r="J31" s="192" t="s">
        <v>42</v>
      </c>
      <c r="K31" s="117"/>
    </row>
    <row r="32" spans="2:11" s="118" customFormat="1" ht="14.45" customHeight="1">
      <c r="B32" s="113"/>
      <c r="C32" s="114"/>
      <c r="D32" s="121" t="s">
        <v>43</v>
      </c>
      <c r="E32" s="121" t="s">
        <v>44</v>
      </c>
      <c r="F32" s="193">
        <f>ROUND(SUM(BE92:BE409), 2)</f>
        <v>0</v>
      </c>
      <c r="G32" s="114"/>
      <c r="H32" s="114"/>
      <c r="I32" s="194">
        <v>0.21</v>
      </c>
      <c r="J32" s="193">
        <f>ROUND(ROUND((SUM(BE92:BE409)), 2)*I32, 2)</f>
        <v>0</v>
      </c>
      <c r="K32" s="117"/>
    </row>
    <row r="33" spans="2:11" s="118" customFormat="1" ht="14.45" customHeight="1">
      <c r="B33" s="113"/>
      <c r="C33" s="114"/>
      <c r="D33" s="114"/>
      <c r="E33" s="121" t="s">
        <v>45</v>
      </c>
      <c r="F33" s="193">
        <f>ROUND(SUM(BF92:BF409), 2)</f>
        <v>0</v>
      </c>
      <c r="G33" s="114"/>
      <c r="H33" s="114"/>
      <c r="I33" s="194">
        <v>0.15</v>
      </c>
      <c r="J33" s="193">
        <f>ROUND(ROUND((SUM(BF92:BF409)), 2)*I33, 2)</f>
        <v>0</v>
      </c>
      <c r="K33" s="117"/>
    </row>
    <row r="34" spans="2:11" s="118" customFormat="1" ht="14.45" hidden="1" customHeight="1">
      <c r="B34" s="113"/>
      <c r="C34" s="114"/>
      <c r="D34" s="114"/>
      <c r="E34" s="121" t="s">
        <v>46</v>
      </c>
      <c r="F34" s="193">
        <f>ROUND(SUM(BG92:BG409), 2)</f>
        <v>0</v>
      </c>
      <c r="G34" s="114"/>
      <c r="H34" s="114"/>
      <c r="I34" s="194">
        <v>0.21</v>
      </c>
      <c r="J34" s="193">
        <v>0</v>
      </c>
      <c r="K34" s="117"/>
    </row>
    <row r="35" spans="2:11" s="118" customFormat="1" ht="14.45" hidden="1" customHeight="1">
      <c r="B35" s="113"/>
      <c r="C35" s="114"/>
      <c r="D35" s="114"/>
      <c r="E35" s="121" t="s">
        <v>47</v>
      </c>
      <c r="F35" s="193">
        <f>ROUND(SUM(BH92:BH409), 2)</f>
        <v>0</v>
      </c>
      <c r="G35" s="114"/>
      <c r="H35" s="114"/>
      <c r="I35" s="194">
        <v>0.15</v>
      </c>
      <c r="J35" s="193">
        <v>0</v>
      </c>
      <c r="K35" s="117"/>
    </row>
    <row r="36" spans="2:11" s="118" customFormat="1" ht="14.45" hidden="1" customHeight="1">
      <c r="B36" s="113"/>
      <c r="C36" s="114"/>
      <c r="D36" s="114"/>
      <c r="E36" s="121" t="s">
        <v>48</v>
      </c>
      <c r="F36" s="193">
        <f>ROUND(SUM(BI92:BI409), 2)</f>
        <v>0</v>
      </c>
      <c r="G36" s="114"/>
      <c r="H36" s="114"/>
      <c r="I36" s="194">
        <v>0</v>
      </c>
      <c r="J36" s="193">
        <v>0</v>
      </c>
      <c r="K36" s="117"/>
    </row>
    <row r="37" spans="2:11" s="118" customFormat="1" ht="6.95" customHeight="1">
      <c r="B37" s="113"/>
      <c r="C37" s="114"/>
      <c r="D37" s="114"/>
      <c r="E37" s="114"/>
      <c r="F37" s="114"/>
      <c r="G37" s="114"/>
      <c r="H37" s="114"/>
      <c r="I37" s="114"/>
      <c r="J37" s="114"/>
      <c r="K37" s="117"/>
    </row>
    <row r="38" spans="2:11" s="118" customFormat="1" ht="25.35" customHeight="1">
      <c r="B38" s="113"/>
      <c r="C38" s="195"/>
      <c r="D38" s="196" t="s">
        <v>49</v>
      </c>
      <c r="E38" s="145"/>
      <c r="F38" s="145"/>
      <c r="G38" s="197" t="s">
        <v>50</v>
      </c>
      <c r="H38" s="198" t="s">
        <v>51</v>
      </c>
      <c r="I38" s="145"/>
      <c r="J38" s="199">
        <f>SUM(J29:J36)</f>
        <v>0</v>
      </c>
      <c r="K38" s="200"/>
    </row>
    <row r="39" spans="2:11" s="118" customFormat="1" ht="14.45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1"/>
    </row>
    <row r="43" spans="2:11" s="118" customFormat="1" ht="6.95" customHeight="1">
      <c r="B43" s="132"/>
      <c r="C43" s="133"/>
      <c r="D43" s="133"/>
      <c r="E43" s="133"/>
      <c r="F43" s="133"/>
      <c r="G43" s="133"/>
      <c r="H43" s="133"/>
      <c r="I43" s="133"/>
      <c r="J43" s="133"/>
      <c r="K43" s="201"/>
    </row>
    <row r="44" spans="2:11" s="118" customFormat="1" ht="36.950000000000003" customHeight="1">
      <c r="B44" s="113"/>
      <c r="C44" s="103" t="s">
        <v>129</v>
      </c>
      <c r="D44" s="114"/>
      <c r="E44" s="114"/>
      <c r="F44" s="114"/>
      <c r="G44" s="114"/>
      <c r="H44" s="114"/>
      <c r="I44" s="114"/>
      <c r="J44" s="114"/>
      <c r="K44" s="117"/>
    </row>
    <row r="45" spans="2:11" s="118" customFormat="1" ht="6.95" customHeight="1">
      <c r="B45" s="113"/>
      <c r="C45" s="114"/>
      <c r="D45" s="114"/>
      <c r="E45" s="114"/>
      <c r="F45" s="114"/>
      <c r="G45" s="114"/>
      <c r="H45" s="114"/>
      <c r="I45" s="114"/>
      <c r="J45" s="114"/>
      <c r="K45" s="117"/>
    </row>
    <row r="46" spans="2:11" s="118" customFormat="1" ht="14.45" customHeight="1">
      <c r="B46" s="113"/>
      <c r="C46" s="109" t="s">
        <v>19</v>
      </c>
      <c r="D46" s="114"/>
      <c r="E46" s="114"/>
      <c r="F46" s="114"/>
      <c r="G46" s="114"/>
      <c r="H46" s="114"/>
      <c r="I46" s="114"/>
      <c r="J46" s="114"/>
      <c r="K46" s="117"/>
    </row>
    <row r="47" spans="2:11" s="118" customFormat="1" ht="16.5" customHeight="1">
      <c r="B47" s="113"/>
      <c r="C47" s="114"/>
      <c r="D47" s="114"/>
      <c r="E47" s="354" t="str">
        <f>E7</f>
        <v>Kosmonosy, obnova vodovodu a kanalizace - 2019 - etapa 1, část A</v>
      </c>
      <c r="F47" s="360"/>
      <c r="G47" s="360"/>
      <c r="H47" s="360"/>
      <c r="I47" s="114"/>
      <c r="J47" s="114"/>
      <c r="K47" s="117"/>
    </row>
    <row r="48" spans="2:11" ht="15">
      <c r="B48" s="101"/>
      <c r="C48" s="109" t="s">
        <v>125</v>
      </c>
      <c r="D48" s="102"/>
      <c r="E48" s="102"/>
      <c r="F48" s="102"/>
      <c r="G48" s="102"/>
      <c r="H48" s="102"/>
      <c r="I48" s="102"/>
      <c r="J48" s="102"/>
      <c r="K48" s="104"/>
    </row>
    <row r="49" spans="2:47" s="118" customFormat="1" ht="16.5" customHeight="1">
      <c r="B49" s="113"/>
      <c r="C49" s="114"/>
      <c r="D49" s="114"/>
      <c r="E49" s="354" t="s">
        <v>1260</v>
      </c>
      <c r="F49" s="355"/>
      <c r="G49" s="355"/>
      <c r="H49" s="355"/>
      <c r="I49" s="114"/>
      <c r="J49" s="114"/>
      <c r="K49" s="117"/>
    </row>
    <row r="50" spans="2:47" s="118" customFormat="1" ht="14.45" customHeight="1">
      <c r="B50" s="113"/>
      <c r="C50" s="109" t="s">
        <v>127</v>
      </c>
      <c r="D50" s="114"/>
      <c r="E50" s="114"/>
      <c r="F50" s="114"/>
      <c r="G50" s="114"/>
      <c r="H50" s="114"/>
      <c r="I50" s="114"/>
      <c r="J50" s="114"/>
      <c r="K50" s="117"/>
    </row>
    <row r="51" spans="2:47" s="118" customFormat="1" ht="17.25" customHeight="1">
      <c r="B51" s="113"/>
      <c r="C51" s="114"/>
      <c r="D51" s="114"/>
      <c r="E51" s="356" t="str">
        <f>E11</f>
        <v>5.2 - SO 5.2.1 Vodovodní řad 5 - etapa 1</v>
      </c>
      <c r="F51" s="355"/>
      <c r="G51" s="355"/>
      <c r="H51" s="355"/>
      <c r="I51" s="114"/>
      <c r="J51" s="114"/>
      <c r="K51" s="117"/>
    </row>
    <row r="52" spans="2:47" s="118" customFormat="1" ht="6.95" customHeight="1">
      <c r="B52" s="113"/>
      <c r="C52" s="114"/>
      <c r="D52" s="114"/>
      <c r="E52" s="114"/>
      <c r="F52" s="114"/>
      <c r="G52" s="114"/>
      <c r="H52" s="114"/>
      <c r="I52" s="114"/>
      <c r="J52" s="114"/>
      <c r="K52" s="117"/>
    </row>
    <row r="53" spans="2:47" s="118" customFormat="1" ht="18" customHeight="1">
      <c r="B53" s="113"/>
      <c r="C53" s="109" t="s">
        <v>24</v>
      </c>
      <c r="D53" s="114"/>
      <c r="E53" s="114"/>
      <c r="F53" s="110" t="str">
        <f>F14</f>
        <v>Kosmonosy</v>
      </c>
      <c r="G53" s="114"/>
      <c r="H53" s="114"/>
      <c r="I53" s="109" t="s">
        <v>26</v>
      </c>
      <c r="J53" s="184" t="str">
        <f>IF(J14="","",J14)</f>
        <v>28. 12. 2018</v>
      </c>
      <c r="K53" s="117"/>
    </row>
    <row r="54" spans="2:47" s="118" customFormat="1" ht="6.95" customHeight="1">
      <c r="B54" s="113"/>
      <c r="C54" s="114"/>
      <c r="D54" s="114"/>
      <c r="E54" s="114"/>
      <c r="F54" s="114"/>
      <c r="G54" s="114"/>
      <c r="H54" s="114"/>
      <c r="I54" s="114"/>
      <c r="J54" s="114"/>
      <c r="K54" s="117"/>
    </row>
    <row r="55" spans="2:47" s="118" customFormat="1" ht="15">
      <c r="B55" s="113"/>
      <c r="C55" s="109" t="s">
        <v>28</v>
      </c>
      <c r="D55" s="114"/>
      <c r="E55" s="114"/>
      <c r="F55" s="110" t="str">
        <f>E17</f>
        <v>Vodovody a kanalizace Mladá Boleslav, a.s.</v>
      </c>
      <c r="G55" s="114"/>
      <c r="H55" s="114"/>
      <c r="I55" s="109" t="s">
        <v>34</v>
      </c>
      <c r="J55" s="326" t="str">
        <f>E23</f>
        <v>Šindlar s.r.o., Na Brně 372/2a, Hradec Králové 6</v>
      </c>
      <c r="K55" s="117"/>
    </row>
    <row r="56" spans="2:47" s="118" customFormat="1" ht="14.45" customHeight="1">
      <c r="B56" s="113"/>
      <c r="C56" s="109" t="s">
        <v>32</v>
      </c>
      <c r="D56" s="114"/>
      <c r="E56" s="114"/>
      <c r="F56" s="110" t="str">
        <f>IF(E20="","",E20)</f>
        <v/>
      </c>
      <c r="G56" s="114"/>
      <c r="H56" s="114"/>
      <c r="I56" s="114"/>
      <c r="J56" s="357"/>
      <c r="K56" s="117"/>
    </row>
    <row r="57" spans="2:47" s="118" customFormat="1" ht="10.35" customHeight="1">
      <c r="B57" s="113"/>
      <c r="C57" s="114"/>
      <c r="D57" s="114"/>
      <c r="E57" s="114"/>
      <c r="F57" s="114"/>
      <c r="G57" s="114"/>
      <c r="H57" s="114"/>
      <c r="I57" s="114"/>
      <c r="J57" s="114"/>
      <c r="K57" s="117"/>
    </row>
    <row r="58" spans="2:47" s="118" customFormat="1" ht="29.25" customHeight="1">
      <c r="B58" s="113"/>
      <c r="C58" s="202" t="s">
        <v>130</v>
      </c>
      <c r="D58" s="195"/>
      <c r="E58" s="195"/>
      <c r="F58" s="195"/>
      <c r="G58" s="195"/>
      <c r="H58" s="195"/>
      <c r="I58" s="195"/>
      <c r="J58" s="203" t="s">
        <v>131</v>
      </c>
      <c r="K58" s="204"/>
    </row>
    <row r="59" spans="2:47" s="118" customFormat="1" ht="10.35" customHeight="1">
      <c r="B59" s="113"/>
      <c r="C59" s="114"/>
      <c r="D59" s="114"/>
      <c r="E59" s="114"/>
      <c r="F59" s="114"/>
      <c r="G59" s="114"/>
      <c r="H59" s="114"/>
      <c r="I59" s="114"/>
      <c r="J59" s="114"/>
      <c r="K59" s="117"/>
    </row>
    <row r="60" spans="2:47" s="118" customFormat="1" ht="29.25" customHeight="1">
      <c r="B60" s="113"/>
      <c r="C60" s="205" t="s">
        <v>132</v>
      </c>
      <c r="D60" s="114"/>
      <c r="E60" s="114"/>
      <c r="F60" s="114"/>
      <c r="G60" s="114"/>
      <c r="H60" s="114"/>
      <c r="I60" s="114"/>
      <c r="J60" s="191">
        <f>J92</f>
        <v>0</v>
      </c>
      <c r="K60" s="117"/>
      <c r="AU60" s="97" t="s">
        <v>133</v>
      </c>
    </row>
    <row r="61" spans="2:47" s="212" customFormat="1" ht="24.95" customHeight="1">
      <c r="B61" s="206"/>
      <c r="C61" s="207"/>
      <c r="D61" s="208" t="s">
        <v>134</v>
      </c>
      <c r="E61" s="209"/>
      <c r="F61" s="209"/>
      <c r="G61" s="209"/>
      <c r="H61" s="209"/>
      <c r="I61" s="209"/>
      <c r="J61" s="210">
        <f>J93</f>
        <v>0</v>
      </c>
      <c r="K61" s="211"/>
    </row>
    <row r="62" spans="2:47" s="171" customFormat="1" ht="19.899999999999999" customHeight="1">
      <c r="B62" s="213"/>
      <c r="C62" s="214"/>
      <c r="D62" s="215" t="s">
        <v>135</v>
      </c>
      <c r="E62" s="216"/>
      <c r="F62" s="216"/>
      <c r="G62" s="216"/>
      <c r="H62" s="216"/>
      <c r="I62" s="216"/>
      <c r="J62" s="217">
        <f>J94</f>
        <v>0</v>
      </c>
      <c r="K62" s="218"/>
    </row>
    <row r="63" spans="2:47" s="171" customFormat="1" ht="19.899999999999999" customHeight="1">
      <c r="B63" s="213"/>
      <c r="C63" s="214"/>
      <c r="D63" s="215" t="s">
        <v>136</v>
      </c>
      <c r="E63" s="216"/>
      <c r="F63" s="216"/>
      <c r="G63" s="216"/>
      <c r="H63" s="216"/>
      <c r="I63" s="216"/>
      <c r="J63" s="217">
        <f>J172</f>
        <v>0</v>
      </c>
      <c r="K63" s="218"/>
    </row>
    <row r="64" spans="2:47" s="171" customFormat="1" ht="19.899999999999999" customHeight="1">
      <c r="B64" s="213"/>
      <c r="C64" s="214"/>
      <c r="D64" s="215" t="s">
        <v>138</v>
      </c>
      <c r="E64" s="216"/>
      <c r="F64" s="216"/>
      <c r="G64" s="216"/>
      <c r="H64" s="216"/>
      <c r="I64" s="216"/>
      <c r="J64" s="217">
        <f>J177</f>
        <v>0</v>
      </c>
      <c r="K64" s="218"/>
    </row>
    <row r="65" spans="2:12" s="171" customFormat="1" ht="19.899999999999999" customHeight="1">
      <c r="B65" s="213"/>
      <c r="C65" s="214"/>
      <c r="D65" s="215" t="s">
        <v>139</v>
      </c>
      <c r="E65" s="216"/>
      <c r="F65" s="216"/>
      <c r="G65" s="216"/>
      <c r="H65" s="216"/>
      <c r="I65" s="216"/>
      <c r="J65" s="217">
        <f>J194</f>
        <v>0</v>
      </c>
      <c r="K65" s="218"/>
    </row>
    <row r="66" spans="2:12" s="171" customFormat="1" ht="19.899999999999999" customHeight="1">
      <c r="B66" s="213"/>
      <c r="C66" s="214"/>
      <c r="D66" s="215" t="s">
        <v>140</v>
      </c>
      <c r="E66" s="216"/>
      <c r="F66" s="216"/>
      <c r="G66" s="216"/>
      <c r="H66" s="216"/>
      <c r="I66" s="216"/>
      <c r="J66" s="217">
        <f>J222</f>
        <v>0</v>
      </c>
      <c r="K66" s="218"/>
    </row>
    <row r="67" spans="2:12" s="171" customFormat="1" ht="19.899999999999999" customHeight="1">
      <c r="B67" s="213"/>
      <c r="C67" s="214"/>
      <c r="D67" s="215" t="s">
        <v>141</v>
      </c>
      <c r="E67" s="216"/>
      <c r="F67" s="216"/>
      <c r="G67" s="216"/>
      <c r="H67" s="216"/>
      <c r="I67" s="216"/>
      <c r="J67" s="217">
        <f>J368</f>
        <v>0</v>
      </c>
      <c r="K67" s="218"/>
    </row>
    <row r="68" spans="2:12" s="171" customFormat="1" ht="19.899999999999999" customHeight="1">
      <c r="B68" s="213"/>
      <c r="C68" s="214"/>
      <c r="D68" s="215" t="s">
        <v>142</v>
      </c>
      <c r="E68" s="216"/>
      <c r="F68" s="216"/>
      <c r="G68" s="216"/>
      <c r="H68" s="216"/>
      <c r="I68" s="216"/>
      <c r="J68" s="217">
        <f>J378</f>
        <v>0</v>
      </c>
      <c r="K68" s="218"/>
    </row>
    <row r="69" spans="2:12" s="171" customFormat="1" ht="19.899999999999999" customHeight="1">
      <c r="B69" s="213"/>
      <c r="C69" s="214"/>
      <c r="D69" s="215" t="s">
        <v>143</v>
      </c>
      <c r="E69" s="216"/>
      <c r="F69" s="216"/>
      <c r="G69" s="216"/>
      <c r="H69" s="216"/>
      <c r="I69" s="216"/>
      <c r="J69" s="217">
        <f>J383</f>
        <v>0</v>
      </c>
      <c r="K69" s="218"/>
    </row>
    <row r="70" spans="2:12" s="212" customFormat="1" ht="24.95" customHeight="1">
      <c r="B70" s="206"/>
      <c r="C70" s="207"/>
      <c r="D70" s="208" t="s">
        <v>567</v>
      </c>
      <c r="E70" s="209"/>
      <c r="F70" s="209"/>
      <c r="G70" s="209"/>
      <c r="H70" s="209"/>
      <c r="I70" s="209"/>
      <c r="J70" s="210">
        <f>J385</f>
        <v>0</v>
      </c>
      <c r="K70" s="211"/>
    </row>
    <row r="71" spans="2:12" s="118" customFormat="1" ht="21.75" customHeight="1">
      <c r="B71" s="113"/>
      <c r="C71" s="114"/>
      <c r="D71" s="114"/>
      <c r="E71" s="114"/>
      <c r="F71" s="114"/>
      <c r="G71" s="114"/>
      <c r="H71" s="114"/>
      <c r="I71" s="114"/>
      <c r="J71" s="114"/>
      <c r="K71" s="117"/>
    </row>
    <row r="72" spans="2:12" s="118" customFormat="1" ht="6.95" customHeight="1">
      <c r="B72" s="129"/>
      <c r="C72" s="130"/>
      <c r="D72" s="130"/>
      <c r="E72" s="130"/>
      <c r="F72" s="130"/>
      <c r="G72" s="130"/>
      <c r="H72" s="130"/>
      <c r="I72" s="130"/>
      <c r="J72" s="130"/>
      <c r="K72" s="131"/>
    </row>
    <row r="76" spans="2:12" s="118" customFormat="1" ht="6.95" customHeight="1"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13"/>
    </row>
    <row r="77" spans="2:12" s="118" customFormat="1" ht="36.950000000000003" customHeight="1">
      <c r="B77" s="113"/>
      <c r="C77" s="134" t="s">
        <v>144</v>
      </c>
      <c r="L77" s="113"/>
    </row>
    <row r="78" spans="2:12" s="118" customFormat="1" ht="6.95" customHeight="1">
      <c r="B78" s="113"/>
      <c r="L78" s="113"/>
    </row>
    <row r="79" spans="2:12" s="118" customFormat="1" ht="14.45" customHeight="1">
      <c r="B79" s="113"/>
      <c r="C79" s="136" t="s">
        <v>19</v>
      </c>
      <c r="L79" s="113"/>
    </row>
    <row r="80" spans="2:12" s="118" customFormat="1" ht="16.5" customHeight="1">
      <c r="B80" s="113"/>
      <c r="E80" s="358" t="str">
        <f>E7</f>
        <v>Kosmonosy, obnova vodovodu a kanalizace - 2019 - etapa 1, část A</v>
      </c>
      <c r="F80" s="359"/>
      <c r="G80" s="359"/>
      <c r="H80" s="359"/>
      <c r="L80" s="113"/>
    </row>
    <row r="81" spans="2:65" ht="15">
      <c r="B81" s="101"/>
      <c r="C81" s="136" t="s">
        <v>125</v>
      </c>
      <c r="L81" s="101"/>
    </row>
    <row r="82" spans="2:65" s="118" customFormat="1" ht="16.5" customHeight="1">
      <c r="B82" s="113"/>
      <c r="E82" s="358" t="s">
        <v>1260</v>
      </c>
      <c r="F82" s="352"/>
      <c r="G82" s="352"/>
      <c r="H82" s="352"/>
      <c r="L82" s="113"/>
    </row>
    <row r="83" spans="2:65" s="118" customFormat="1" ht="14.45" customHeight="1">
      <c r="B83" s="113"/>
      <c r="C83" s="136" t="s">
        <v>127</v>
      </c>
      <c r="L83" s="113"/>
    </row>
    <row r="84" spans="2:65" s="118" customFormat="1" ht="17.25" customHeight="1">
      <c r="B84" s="113"/>
      <c r="E84" s="345" t="str">
        <f>E11</f>
        <v>5.2 - SO 5.2.1 Vodovodní řad 5 - etapa 1</v>
      </c>
      <c r="F84" s="352"/>
      <c r="G84" s="352"/>
      <c r="H84" s="352"/>
      <c r="L84" s="113"/>
    </row>
    <row r="85" spans="2:65" s="118" customFormat="1" ht="6.95" customHeight="1">
      <c r="B85" s="113"/>
      <c r="L85" s="113"/>
    </row>
    <row r="86" spans="2:65" s="118" customFormat="1" ht="18" customHeight="1">
      <c r="B86" s="113"/>
      <c r="C86" s="136" t="s">
        <v>24</v>
      </c>
      <c r="F86" s="219" t="str">
        <f>F14</f>
        <v>Kosmonosy</v>
      </c>
      <c r="I86" s="136" t="s">
        <v>26</v>
      </c>
      <c r="J86" s="220" t="str">
        <f>IF(J14="","",J14)</f>
        <v>28. 12. 2018</v>
      </c>
      <c r="L86" s="113"/>
    </row>
    <row r="87" spans="2:65" s="118" customFormat="1" ht="6.95" customHeight="1">
      <c r="B87" s="113"/>
      <c r="L87" s="113"/>
    </row>
    <row r="88" spans="2:65" s="118" customFormat="1" ht="15">
      <c r="B88" s="113"/>
      <c r="C88" s="136" t="s">
        <v>28</v>
      </c>
      <c r="F88" s="219" t="str">
        <f>E17</f>
        <v>Vodovody a kanalizace Mladá Boleslav, a.s.</v>
      </c>
      <c r="I88" s="136" t="s">
        <v>34</v>
      </c>
      <c r="J88" s="219" t="str">
        <f>E23</f>
        <v>Šindlar s.r.o., Na Brně 372/2a, Hradec Králové 6</v>
      </c>
      <c r="L88" s="113"/>
    </row>
    <row r="89" spans="2:65" s="118" customFormat="1" ht="14.45" customHeight="1">
      <c r="B89" s="113"/>
      <c r="C89" s="136" t="s">
        <v>32</v>
      </c>
      <c r="F89" s="219" t="str">
        <f>IF(E20="","",E20)</f>
        <v/>
      </c>
      <c r="L89" s="113"/>
    </row>
    <row r="90" spans="2:65" s="118" customFormat="1" ht="10.35" customHeight="1">
      <c r="B90" s="113"/>
      <c r="L90" s="113"/>
    </row>
    <row r="91" spans="2:65" s="225" customFormat="1" ht="29.25" customHeight="1">
      <c r="B91" s="221"/>
      <c r="C91" s="222" t="s">
        <v>145</v>
      </c>
      <c r="D91" s="223" t="s">
        <v>58</v>
      </c>
      <c r="E91" s="223" t="s">
        <v>54</v>
      </c>
      <c r="F91" s="223" t="s">
        <v>146</v>
      </c>
      <c r="G91" s="223" t="s">
        <v>147</v>
      </c>
      <c r="H91" s="223" t="s">
        <v>148</v>
      </c>
      <c r="I91" s="223" t="s">
        <v>149</v>
      </c>
      <c r="J91" s="223" t="s">
        <v>131</v>
      </c>
      <c r="K91" s="224" t="s">
        <v>150</v>
      </c>
      <c r="L91" s="221"/>
      <c r="M91" s="147" t="s">
        <v>151</v>
      </c>
      <c r="N91" s="148" t="s">
        <v>43</v>
      </c>
      <c r="O91" s="148" t="s">
        <v>152</v>
      </c>
      <c r="P91" s="148" t="s">
        <v>153</v>
      </c>
      <c r="Q91" s="148" t="s">
        <v>154</v>
      </c>
      <c r="R91" s="148" t="s">
        <v>155</v>
      </c>
      <c r="S91" s="148" t="s">
        <v>156</v>
      </c>
      <c r="T91" s="149" t="s">
        <v>157</v>
      </c>
    </row>
    <row r="92" spans="2:65" s="118" customFormat="1" ht="29.25" customHeight="1">
      <c r="B92" s="113"/>
      <c r="C92" s="151" t="s">
        <v>132</v>
      </c>
      <c r="J92" s="226">
        <f>BK92</f>
        <v>0</v>
      </c>
      <c r="L92" s="113"/>
      <c r="M92" s="150"/>
      <c r="N92" s="142"/>
      <c r="O92" s="142"/>
      <c r="P92" s="227">
        <f>P93+P385</f>
        <v>0</v>
      </c>
      <c r="Q92" s="142"/>
      <c r="R92" s="227">
        <f>R93+R385</f>
        <v>10.908415299999998</v>
      </c>
      <c r="S92" s="142"/>
      <c r="T92" s="228">
        <f>T93+T385</f>
        <v>280.62773599999997</v>
      </c>
      <c r="AT92" s="97" t="s">
        <v>72</v>
      </c>
      <c r="AU92" s="97" t="s">
        <v>133</v>
      </c>
      <c r="BK92" s="229">
        <f>BK93+BK385</f>
        <v>0</v>
      </c>
    </row>
    <row r="93" spans="2:65" s="231" customFormat="1" ht="37.35" customHeight="1">
      <c r="B93" s="230"/>
      <c r="D93" s="232" t="s">
        <v>72</v>
      </c>
      <c r="E93" s="233" t="s">
        <v>158</v>
      </c>
      <c r="F93" s="233" t="s">
        <v>159</v>
      </c>
      <c r="J93" s="234">
        <f>BK93</f>
        <v>0</v>
      </c>
      <c r="L93" s="230"/>
      <c r="M93" s="235"/>
      <c r="N93" s="236"/>
      <c r="O93" s="236"/>
      <c r="P93" s="237">
        <f>P94+P172+P177+P194+P222+P368+P378+P383</f>
        <v>0</v>
      </c>
      <c r="Q93" s="236"/>
      <c r="R93" s="237">
        <f>R94+R172+R177+R194+R222+R368+R378+R383</f>
        <v>10.908415299999998</v>
      </c>
      <c r="S93" s="236"/>
      <c r="T93" s="238">
        <f>T94+T172+T177+T194+T222+T368+T378+T383</f>
        <v>280.62773599999997</v>
      </c>
      <c r="AR93" s="232" t="s">
        <v>77</v>
      </c>
      <c r="AT93" s="239" t="s">
        <v>72</v>
      </c>
      <c r="AU93" s="239" t="s">
        <v>73</v>
      </c>
      <c r="AY93" s="232" t="s">
        <v>160</v>
      </c>
      <c r="BK93" s="240">
        <f>BK94+BK172+BK177+BK194+BK222+BK368+BK378+BK383</f>
        <v>0</v>
      </c>
    </row>
    <row r="94" spans="2:65" s="231" customFormat="1" ht="19.899999999999999" customHeight="1">
      <c r="B94" s="230"/>
      <c r="D94" s="232" t="s">
        <v>72</v>
      </c>
      <c r="E94" s="241" t="s">
        <v>77</v>
      </c>
      <c r="F94" s="241" t="s">
        <v>161</v>
      </c>
      <c r="J94" s="242">
        <f>BK94</f>
        <v>0</v>
      </c>
      <c r="L94" s="230"/>
      <c r="M94" s="235"/>
      <c r="N94" s="236"/>
      <c r="O94" s="236"/>
      <c r="P94" s="237">
        <f>SUM(P95:P171)</f>
        <v>0</v>
      </c>
      <c r="Q94" s="236"/>
      <c r="R94" s="237">
        <f>SUM(R95:R171)</f>
        <v>1.5558445000000001</v>
      </c>
      <c r="S94" s="236"/>
      <c r="T94" s="238">
        <f>SUM(T95:T171)</f>
        <v>280.25117599999999</v>
      </c>
      <c r="AR94" s="232" t="s">
        <v>77</v>
      </c>
      <c r="AT94" s="239" t="s">
        <v>72</v>
      </c>
      <c r="AU94" s="239" t="s">
        <v>77</v>
      </c>
      <c r="AY94" s="232" t="s">
        <v>160</v>
      </c>
      <c r="BK94" s="240">
        <f>SUM(BK95:BK171)</f>
        <v>0</v>
      </c>
    </row>
    <row r="95" spans="2:65" s="118" customFormat="1" ht="51" customHeight="1">
      <c r="B95" s="113"/>
      <c r="C95" s="243" t="s">
        <v>77</v>
      </c>
      <c r="D95" s="243" t="s">
        <v>162</v>
      </c>
      <c r="E95" s="244" t="s">
        <v>163</v>
      </c>
      <c r="F95" s="245" t="s">
        <v>164</v>
      </c>
      <c r="G95" s="246" t="s">
        <v>165</v>
      </c>
      <c r="H95" s="247">
        <v>338.899</v>
      </c>
      <c r="I95" s="8"/>
      <c r="J95" s="248">
        <f>ROUND(I95*H95,2)</f>
        <v>0</v>
      </c>
      <c r="K95" s="245" t="s">
        <v>166</v>
      </c>
      <c r="L95" s="113"/>
      <c r="M95" s="249" t="s">
        <v>5</v>
      </c>
      <c r="N95" s="250" t="s">
        <v>44</v>
      </c>
      <c r="O95" s="114"/>
      <c r="P95" s="251">
        <f>O95*H95</f>
        <v>0</v>
      </c>
      <c r="Q95" s="251">
        <v>0</v>
      </c>
      <c r="R95" s="251">
        <f>Q95*H95</f>
        <v>0</v>
      </c>
      <c r="S95" s="251">
        <v>0.44</v>
      </c>
      <c r="T95" s="252">
        <f>S95*H95</f>
        <v>149.11555999999999</v>
      </c>
      <c r="AR95" s="97" t="s">
        <v>167</v>
      </c>
      <c r="AT95" s="97" t="s">
        <v>162</v>
      </c>
      <c r="AU95" s="97" t="s">
        <v>81</v>
      </c>
      <c r="AY95" s="97" t="s">
        <v>160</v>
      </c>
      <c r="BE95" s="253">
        <f>IF(N95="základní",J95,0)</f>
        <v>0</v>
      </c>
      <c r="BF95" s="253">
        <f>IF(N95="snížená",J95,0)</f>
        <v>0</v>
      </c>
      <c r="BG95" s="253">
        <f>IF(N95="zákl. přenesená",J95,0)</f>
        <v>0</v>
      </c>
      <c r="BH95" s="253">
        <f>IF(N95="sníž. přenesená",J95,0)</f>
        <v>0</v>
      </c>
      <c r="BI95" s="253">
        <f>IF(N95="nulová",J95,0)</f>
        <v>0</v>
      </c>
      <c r="BJ95" s="97" t="s">
        <v>77</v>
      </c>
      <c r="BK95" s="253">
        <f>ROUND(I95*H95,2)</f>
        <v>0</v>
      </c>
      <c r="BL95" s="97" t="s">
        <v>167</v>
      </c>
      <c r="BM95" s="97" t="s">
        <v>1570</v>
      </c>
    </row>
    <row r="96" spans="2:65" s="118" customFormat="1" ht="27">
      <c r="B96" s="113"/>
      <c r="D96" s="254" t="s">
        <v>169</v>
      </c>
      <c r="F96" s="255" t="s">
        <v>170</v>
      </c>
      <c r="I96" s="6"/>
      <c r="L96" s="113"/>
      <c r="M96" s="256"/>
      <c r="N96" s="114"/>
      <c r="O96" s="114"/>
      <c r="P96" s="114"/>
      <c r="Q96" s="114"/>
      <c r="R96" s="114"/>
      <c r="S96" s="114"/>
      <c r="T96" s="144"/>
      <c r="AT96" s="97" t="s">
        <v>169</v>
      </c>
      <c r="AU96" s="97" t="s">
        <v>81</v>
      </c>
    </row>
    <row r="97" spans="2:65" s="258" customFormat="1">
      <c r="B97" s="257"/>
      <c r="D97" s="254" t="s">
        <v>171</v>
      </c>
      <c r="E97" s="259" t="s">
        <v>5</v>
      </c>
      <c r="F97" s="260" t="s">
        <v>1571</v>
      </c>
      <c r="H97" s="259" t="s">
        <v>5</v>
      </c>
      <c r="I97" s="9"/>
      <c r="L97" s="257"/>
      <c r="M97" s="261"/>
      <c r="N97" s="262"/>
      <c r="O97" s="262"/>
      <c r="P97" s="262"/>
      <c r="Q97" s="262"/>
      <c r="R97" s="262"/>
      <c r="S97" s="262"/>
      <c r="T97" s="263"/>
      <c r="AT97" s="259" t="s">
        <v>171</v>
      </c>
      <c r="AU97" s="259" t="s">
        <v>81</v>
      </c>
      <c r="AV97" s="258" t="s">
        <v>77</v>
      </c>
      <c r="AW97" s="258" t="s">
        <v>36</v>
      </c>
      <c r="AX97" s="258" t="s">
        <v>73</v>
      </c>
      <c r="AY97" s="259" t="s">
        <v>160</v>
      </c>
    </row>
    <row r="98" spans="2:65" s="258" customFormat="1">
      <c r="B98" s="257"/>
      <c r="D98" s="254" t="s">
        <v>171</v>
      </c>
      <c r="E98" s="259" t="s">
        <v>5</v>
      </c>
      <c r="F98" s="260" t="s">
        <v>173</v>
      </c>
      <c r="H98" s="259" t="s">
        <v>5</v>
      </c>
      <c r="I98" s="9"/>
      <c r="L98" s="257"/>
      <c r="M98" s="261"/>
      <c r="N98" s="262"/>
      <c r="O98" s="262"/>
      <c r="P98" s="262"/>
      <c r="Q98" s="262"/>
      <c r="R98" s="262"/>
      <c r="S98" s="262"/>
      <c r="T98" s="263"/>
      <c r="AT98" s="259" t="s">
        <v>171</v>
      </c>
      <c r="AU98" s="259" t="s">
        <v>81</v>
      </c>
      <c r="AV98" s="258" t="s">
        <v>77</v>
      </c>
      <c r="AW98" s="258" t="s">
        <v>36</v>
      </c>
      <c r="AX98" s="258" t="s">
        <v>73</v>
      </c>
      <c r="AY98" s="259" t="s">
        <v>160</v>
      </c>
    </row>
    <row r="99" spans="2:65" s="265" customFormat="1">
      <c r="B99" s="264"/>
      <c r="D99" s="254" t="s">
        <v>171</v>
      </c>
      <c r="E99" s="266" t="s">
        <v>5</v>
      </c>
      <c r="F99" s="267" t="s">
        <v>1572</v>
      </c>
      <c r="H99" s="268">
        <v>338.899</v>
      </c>
      <c r="I99" s="10"/>
      <c r="L99" s="264"/>
      <c r="M99" s="269"/>
      <c r="N99" s="270"/>
      <c r="O99" s="270"/>
      <c r="P99" s="270"/>
      <c r="Q99" s="270"/>
      <c r="R99" s="270"/>
      <c r="S99" s="270"/>
      <c r="T99" s="271"/>
      <c r="AT99" s="266" t="s">
        <v>171</v>
      </c>
      <c r="AU99" s="266" t="s">
        <v>81</v>
      </c>
      <c r="AV99" s="265" t="s">
        <v>81</v>
      </c>
      <c r="AW99" s="265" t="s">
        <v>36</v>
      </c>
      <c r="AX99" s="265" t="s">
        <v>77</v>
      </c>
      <c r="AY99" s="266" t="s">
        <v>160</v>
      </c>
    </row>
    <row r="100" spans="2:65" s="118" customFormat="1" ht="38.25" customHeight="1">
      <c r="B100" s="113"/>
      <c r="C100" s="243" t="s">
        <v>81</v>
      </c>
      <c r="D100" s="243" t="s">
        <v>162</v>
      </c>
      <c r="E100" s="244" t="s">
        <v>177</v>
      </c>
      <c r="F100" s="245" t="s">
        <v>178</v>
      </c>
      <c r="G100" s="246" t="s">
        <v>165</v>
      </c>
      <c r="H100" s="247">
        <v>341.49900000000002</v>
      </c>
      <c r="I100" s="8"/>
      <c r="J100" s="248">
        <f>ROUND(I100*H100,2)</f>
        <v>0</v>
      </c>
      <c r="K100" s="245" t="s">
        <v>5</v>
      </c>
      <c r="L100" s="113"/>
      <c r="M100" s="249" t="s">
        <v>5</v>
      </c>
      <c r="N100" s="250" t="s">
        <v>44</v>
      </c>
      <c r="O100" s="114"/>
      <c r="P100" s="251">
        <f>O100*H100</f>
        <v>0</v>
      </c>
      <c r="Q100" s="251">
        <v>2.9999999999999997E-4</v>
      </c>
      <c r="R100" s="251">
        <f>Q100*H100</f>
        <v>0.1024497</v>
      </c>
      <c r="S100" s="251">
        <v>0.38400000000000001</v>
      </c>
      <c r="T100" s="252">
        <f>S100*H100</f>
        <v>131.135616</v>
      </c>
      <c r="AR100" s="97" t="s">
        <v>167</v>
      </c>
      <c r="AT100" s="97" t="s">
        <v>162</v>
      </c>
      <c r="AU100" s="97" t="s">
        <v>81</v>
      </c>
      <c r="AY100" s="97" t="s">
        <v>160</v>
      </c>
      <c r="BE100" s="253">
        <f>IF(N100="základní",J100,0)</f>
        <v>0</v>
      </c>
      <c r="BF100" s="253">
        <f>IF(N100="snížená",J100,0)</f>
        <v>0</v>
      </c>
      <c r="BG100" s="253">
        <f>IF(N100="zákl. přenesená",J100,0)</f>
        <v>0</v>
      </c>
      <c r="BH100" s="253">
        <f>IF(N100="sníž. přenesená",J100,0)</f>
        <v>0</v>
      </c>
      <c r="BI100" s="253">
        <f>IF(N100="nulová",J100,0)</f>
        <v>0</v>
      </c>
      <c r="BJ100" s="97" t="s">
        <v>77</v>
      </c>
      <c r="BK100" s="253">
        <f>ROUND(I100*H100,2)</f>
        <v>0</v>
      </c>
      <c r="BL100" s="97" t="s">
        <v>167</v>
      </c>
      <c r="BM100" s="97" t="s">
        <v>1573</v>
      </c>
    </row>
    <row r="101" spans="2:65" s="118" customFormat="1" ht="27">
      <c r="B101" s="113"/>
      <c r="D101" s="254" t="s">
        <v>169</v>
      </c>
      <c r="F101" s="255" t="s">
        <v>180</v>
      </c>
      <c r="I101" s="6"/>
      <c r="L101" s="113"/>
      <c r="M101" s="256"/>
      <c r="N101" s="114"/>
      <c r="O101" s="114"/>
      <c r="P101" s="114"/>
      <c r="Q101" s="114"/>
      <c r="R101" s="114"/>
      <c r="S101" s="114"/>
      <c r="T101" s="144"/>
      <c r="AT101" s="97" t="s">
        <v>169</v>
      </c>
      <c r="AU101" s="97" t="s">
        <v>81</v>
      </c>
    </row>
    <row r="102" spans="2:65" s="258" customFormat="1">
      <c r="B102" s="257"/>
      <c r="D102" s="254" t="s">
        <v>171</v>
      </c>
      <c r="E102" s="259" t="s">
        <v>5</v>
      </c>
      <c r="F102" s="260" t="s">
        <v>324</v>
      </c>
      <c r="H102" s="259" t="s">
        <v>5</v>
      </c>
      <c r="I102" s="9"/>
      <c r="L102" s="257"/>
      <c r="M102" s="261"/>
      <c r="N102" s="262"/>
      <c r="O102" s="262"/>
      <c r="P102" s="262"/>
      <c r="Q102" s="262"/>
      <c r="R102" s="262"/>
      <c r="S102" s="262"/>
      <c r="T102" s="263"/>
      <c r="AT102" s="259" t="s">
        <v>171</v>
      </c>
      <c r="AU102" s="259" t="s">
        <v>81</v>
      </c>
      <c r="AV102" s="258" t="s">
        <v>77</v>
      </c>
      <c r="AW102" s="258" t="s">
        <v>36</v>
      </c>
      <c r="AX102" s="258" t="s">
        <v>73</v>
      </c>
      <c r="AY102" s="259" t="s">
        <v>160</v>
      </c>
    </row>
    <row r="103" spans="2:65" s="258" customFormat="1">
      <c r="B103" s="257"/>
      <c r="D103" s="254" t="s">
        <v>171</v>
      </c>
      <c r="E103" s="259" t="s">
        <v>5</v>
      </c>
      <c r="F103" s="260" t="s">
        <v>173</v>
      </c>
      <c r="H103" s="259" t="s">
        <v>5</v>
      </c>
      <c r="I103" s="9"/>
      <c r="L103" s="257"/>
      <c r="M103" s="261"/>
      <c r="N103" s="262"/>
      <c r="O103" s="262"/>
      <c r="P103" s="262"/>
      <c r="Q103" s="262"/>
      <c r="R103" s="262"/>
      <c r="S103" s="262"/>
      <c r="T103" s="263"/>
      <c r="AT103" s="259" t="s">
        <v>171</v>
      </c>
      <c r="AU103" s="259" t="s">
        <v>81</v>
      </c>
      <c r="AV103" s="258" t="s">
        <v>77</v>
      </c>
      <c r="AW103" s="258" t="s">
        <v>36</v>
      </c>
      <c r="AX103" s="258" t="s">
        <v>73</v>
      </c>
      <c r="AY103" s="259" t="s">
        <v>160</v>
      </c>
    </row>
    <row r="104" spans="2:65" s="265" customFormat="1">
      <c r="B104" s="264"/>
      <c r="D104" s="254" t="s">
        <v>171</v>
      </c>
      <c r="E104" s="266" t="s">
        <v>5</v>
      </c>
      <c r="F104" s="267" t="s">
        <v>1574</v>
      </c>
      <c r="H104" s="268">
        <v>338.899</v>
      </c>
      <c r="I104" s="10"/>
      <c r="L104" s="264"/>
      <c r="M104" s="269"/>
      <c r="N104" s="270"/>
      <c r="O104" s="270"/>
      <c r="P104" s="270"/>
      <c r="Q104" s="270"/>
      <c r="R104" s="270"/>
      <c r="S104" s="270"/>
      <c r="T104" s="271"/>
      <c r="AT104" s="266" t="s">
        <v>171</v>
      </c>
      <c r="AU104" s="266" t="s">
        <v>81</v>
      </c>
      <c r="AV104" s="265" t="s">
        <v>81</v>
      </c>
      <c r="AW104" s="265" t="s">
        <v>36</v>
      </c>
      <c r="AX104" s="265" t="s">
        <v>73</v>
      </c>
      <c r="AY104" s="266" t="s">
        <v>160</v>
      </c>
    </row>
    <row r="105" spans="2:65" s="265" customFormat="1">
      <c r="B105" s="264"/>
      <c r="D105" s="254" t="s">
        <v>171</v>
      </c>
      <c r="E105" s="266" t="s">
        <v>5</v>
      </c>
      <c r="F105" s="267" t="s">
        <v>1575</v>
      </c>
      <c r="H105" s="268">
        <v>2.6</v>
      </c>
      <c r="I105" s="10"/>
      <c r="L105" s="264"/>
      <c r="M105" s="269"/>
      <c r="N105" s="270"/>
      <c r="O105" s="270"/>
      <c r="P105" s="270"/>
      <c r="Q105" s="270"/>
      <c r="R105" s="270"/>
      <c r="S105" s="270"/>
      <c r="T105" s="271"/>
      <c r="AT105" s="266" t="s">
        <v>171</v>
      </c>
      <c r="AU105" s="266" t="s">
        <v>81</v>
      </c>
      <c r="AV105" s="265" t="s">
        <v>81</v>
      </c>
      <c r="AW105" s="265" t="s">
        <v>36</v>
      </c>
      <c r="AX105" s="265" t="s">
        <v>73</v>
      </c>
      <c r="AY105" s="266" t="s">
        <v>160</v>
      </c>
    </row>
    <row r="106" spans="2:65" s="273" customFormat="1">
      <c r="B106" s="272"/>
      <c r="D106" s="254" t="s">
        <v>171</v>
      </c>
      <c r="E106" s="274" t="s">
        <v>5</v>
      </c>
      <c r="F106" s="275" t="s">
        <v>176</v>
      </c>
      <c r="H106" s="276">
        <v>341.49900000000002</v>
      </c>
      <c r="I106" s="11"/>
      <c r="L106" s="272"/>
      <c r="M106" s="277"/>
      <c r="N106" s="278"/>
      <c r="O106" s="278"/>
      <c r="P106" s="278"/>
      <c r="Q106" s="278"/>
      <c r="R106" s="278"/>
      <c r="S106" s="278"/>
      <c r="T106" s="279"/>
      <c r="AT106" s="274" t="s">
        <v>171</v>
      </c>
      <c r="AU106" s="274" t="s">
        <v>81</v>
      </c>
      <c r="AV106" s="273" t="s">
        <v>167</v>
      </c>
      <c r="AW106" s="273" t="s">
        <v>36</v>
      </c>
      <c r="AX106" s="273" t="s">
        <v>77</v>
      </c>
      <c r="AY106" s="274" t="s">
        <v>160</v>
      </c>
    </row>
    <row r="107" spans="2:65" s="118" customFormat="1" ht="25.5" customHeight="1">
      <c r="B107" s="113"/>
      <c r="C107" s="243" t="s">
        <v>184</v>
      </c>
      <c r="D107" s="243" t="s">
        <v>162</v>
      </c>
      <c r="E107" s="244" t="s">
        <v>191</v>
      </c>
      <c r="F107" s="245" t="s">
        <v>192</v>
      </c>
      <c r="G107" s="246" t="s">
        <v>193</v>
      </c>
      <c r="H107" s="247">
        <v>140</v>
      </c>
      <c r="I107" s="8"/>
      <c r="J107" s="248">
        <f>ROUND(I107*H107,2)</f>
        <v>0</v>
      </c>
      <c r="K107" s="245" t="s">
        <v>166</v>
      </c>
      <c r="L107" s="113"/>
      <c r="M107" s="249" t="s">
        <v>5</v>
      </c>
      <c r="N107" s="250" t="s">
        <v>44</v>
      </c>
      <c r="O107" s="114"/>
      <c r="P107" s="251">
        <f>O107*H107</f>
        <v>0</v>
      </c>
      <c r="Q107" s="251">
        <v>0</v>
      </c>
      <c r="R107" s="251">
        <f>Q107*H107</f>
        <v>0</v>
      </c>
      <c r="S107" s="251">
        <v>0</v>
      </c>
      <c r="T107" s="252">
        <f>S107*H107</f>
        <v>0</v>
      </c>
      <c r="AR107" s="97" t="s">
        <v>167</v>
      </c>
      <c r="AT107" s="97" t="s">
        <v>162</v>
      </c>
      <c r="AU107" s="97" t="s">
        <v>81</v>
      </c>
      <c r="AY107" s="97" t="s">
        <v>160</v>
      </c>
      <c r="BE107" s="253">
        <f>IF(N107="základní",J107,0)</f>
        <v>0</v>
      </c>
      <c r="BF107" s="253">
        <f>IF(N107="snížená",J107,0)</f>
        <v>0</v>
      </c>
      <c r="BG107" s="253">
        <f>IF(N107="zákl. přenesená",J107,0)</f>
        <v>0</v>
      </c>
      <c r="BH107" s="253">
        <f>IF(N107="sníž. přenesená",J107,0)</f>
        <v>0</v>
      </c>
      <c r="BI107" s="253">
        <f>IF(N107="nulová",J107,0)</f>
        <v>0</v>
      </c>
      <c r="BJ107" s="97" t="s">
        <v>77</v>
      </c>
      <c r="BK107" s="253">
        <f>ROUND(I107*H107,2)</f>
        <v>0</v>
      </c>
      <c r="BL107" s="97" t="s">
        <v>167</v>
      </c>
      <c r="BM107" s="97" t="s">
        <v>1576</v>
      </c>
    </row>
    <row r="108" spans="2:65" s="118" customFormat="1" ht="27">
      <c r="B108" s="113"/>
      <c r="D108" s="254" t="s">
        <v>169</v>
      </c>
      <c r="F108" s="255" t="s">
        <v>795</v>
      </c>
      <c r="I108" s="6"/>
      <c r="L108" s="113"/>
      <c r="M108" s="256"/>
      <c r="N108" s="114"/>
      <c r="O108" s="114"/>
      <c r="P108" s="114"/>
      <c r="Q108" s="114"/>
      <c r="R108" s="114"/>
      <c r="S108" s="114"/>
      <c r="T108" s="144"/>
      <c r="AT108" s="97" t="s">
        <v>169</v>
      </c>
      <c r="AU108" s="97" t="s">
        <v>81</v>
      </c>
    </row>
    <row r="109" spans="2:65" s="265" customFormat="1">
      <c r="B109" s="264"/>
      <c r="D109" s="254" t="s">
        <v>171</v>
      </c>
      <c r="E109" s="266" t="s">
        <v>5</v>
      </c>
      <c r="F109" s="267" t="s">
        <v>1577</v>
      </c>
      <c r="H109" s="268">
        <v>140</v>
      </c>
      <c r="I109" s="10"/>
      <c r="L109" s="264"/>
      <c r="M109" s="269"/>
      <c r="N109" s="270"/>
      <c r="O109" s="270"/>
      <c r="P109" s="270"/>
      <c r="Q109" s="270"/>
      <c r="R109" s="270"/>
      <c r="S109" s="270"/>
      <c r="T109" s="271"/>
      <c r="AT109" s="266" t="s">
        <v>171</v>
      </c>
      <c r="AU109" s="266" t="s">
        <v>81</v>
      </c>
      <c r="AV109" s="265" t="s">
        <v>81</v>
      </c>
      <c r="AW109" s="265" t="s">
        <v>36</v>
      </c>
      <c r="AX109" s="265" t="s">
        <v>77</v>
      </c>
      <c r="AY109" s="266" t="s">
        <v>160</v>
      </c>
    </row>
    <row r="110" spans="2:65" s="118" customFormat="1" ht="63.75" customHeight="1">
      <c r="B110" s="113"/>
      <c r="C110" s="243" t="s">
        <v>167</v>
      </c>
      <c r="D110" s="243" t="s">
        <v>162</v>
      </c>
      <c r="E110" s="244" t="s">
        <v>1155</v>
      </c>
      <c r="F110" s="245" t="s">
        <v>1156</v>
      </c>
      <c r="G110" s="246" t="s">
        <v>187</v>
      </c>
      <c r="H110" s="247">
        <v>15.4</v>
      </c>
      <c r="I110" s="8"/>
      <c r="J110" s="248">
        <f>ROUND(I110*H110,2)</f>
        <v>0</v>
      </c>
      <c r="K110" s="245" t="s">
        <v>166</v>
      </c>
      <c r="L110" s="113"/>
      <c r="M110" s="249" t="s">
        <v>5</v>
      </c>
      <c r="N110" s="250" t="s">
        <v>44</v>
      </c>
      <c r="O110" s="114"/>
      <c r="P110" s="251">
        <f>O110*H110</f>
        <v>0</v>
      </c>
      <c r="Q110" s="251">
        <v>8.6800000000000002E-3</v>
      </c>
      <c r="R110" s="251">
        <f>Q110*H110</f>
        <v>0.13367200000000001</v>
      </c>
      <c r="S110" s="251">
        <v>0</v>
      </c>
      <c r="T110" s="252">
        <f>S110*H110</f>
        <v>0</v>
      </c>
      <c r="AR110" s="97" t="s">
        <v>167</v>
      </c>
      <c r="AT110" s="97" t="s">
        <v>162</v>
      </c>
      <c r="AU110" s="97" t="s">
        <v>81</v>
      </c>
      <c r="AY110" s="97" t="s">
        <v>160</v>
      </c>
      <c r="BE110" s="253">
        <f>IF(N110="základní",J110,0)</f>
        <v>0</v>
      </c>
      <c r="BF110" s="253">
        <f>IF(N110="snížená",J110,0)</f>
        <v>0</v>
      </c>
      <c r="BG110" s="253">
        <f>IF(N110="zákl. přenesená",J110,0)</f>
        <v>0</v>
      </c>
      <c r="BH110" s="253">
        <f>IF(N110="sníž. přenesená",J110,0)</f>
        <v>0</v>
      </c>
      <c r="BI110" s="253">
        <f>IF(N110="nulová",J110,0)</f>
        <v>0</v>
      </c>
      <c r="BJ110" s="97" t="s">
        <v>77</v>
      </c>
      <c r="BK110" s="253">
        <f>ROUND(I110*H110,2)</f>
        <v>0</v>
      </c>
      <c r="BL110" s="97" t="s">
        <v>167</v>
      </c>
      <c r="BM110" s="97" t="s">
        <v>1578</v>
      </c>
    </row>
    <row r="111" spans="2:65" s="258" customFormat="1">
      <c r="B111" s="257"/>
      <c r="D111" s="254" t="s">
        <v>171</v>
      </c>
      <c r="E111" s="259" t="s">
        <v>5</v>
      </c>
      <c r="F111" s="260" t="s">
        <v>1579</v>
      </c>
      <c r="H111" s="259" t="s">
        <v>5</v>
      </c>
      <c r="I111" s="9"/>
      <c r="L111" s="257"/>
      <c r="M111" s="261"/>
      <c r="N111" s="262"/>
      <c r="O111" s="262"/>
      <c r="P111" s="262"/>
      <c r="Q111" s="262"/>
      <c r="R111" s="262"/>
      <c r="S111" s="262"/>
      <c r="T111" s="263"/>
      <c r="AT111" s="259" t="s">
        <v>171</v>
      </c>
      <c r="AU111" s="259" t="s">
        <v>81</v>
      </c>
      <c r="AV111" s="258" t="s">
        <v>77</v>
      </c>
      <c r="AW111" s="258" t="s">
        <v>36</v>
      </c>
      <c r="AX111" s="258" t="s">
        <v>73</v>
      </c>
      <c r="AY111" s="259" t="s">
        <v>160</v>
      </c>
    </row>
    <row r="112" spans="2:65" s="265" customFormat="1">
      <c r="B112" s="264"/>
      <c r="D112" s="254" t="s">
        <v>171</v>
      </c>
      <c r="E112" s="266" t="s">
        <v>5</v>
      </c>
      <c r="F112" s="267" t="s">
        <v>1580</v>
      </c>
      <c r="H112" s="268">
        <v>15.4</v>
      </c>
      <c r="I112" s="10"/>
      <c r="L112" s="264"/>
      <c r="M112" s="269"/>
      <c r="N112" s="270"/>
      <c r="O112" s="270"/>
      <c r="P112" s="270"/>
      <c r="Q112" s="270"/>
      <c r="R112" s="270"/>
      <c r="S112" s="270"/>
      <c r="T112" s="271"/>
      <c r="AT112" s="266" t="s">
        <v>171</v>
      </c>
      <c r="AU112" s="266" t="s">
        <v>81</v>
      </c>
      <c r="AV112" s="265" t="s">
        <v>81</v>
      </c>
      <c r="AW112" s="265" t="s">
        <v>36</v>
      </c>
      <c r="AX112" s="265" t="s">
        <v>77</v>
      </c>
      <c r="AY112" s="266" t="s">
        <v>160</v>
      </c>
    </row>
    <row r="113" spans="2:65" s="118" customFormat="1" ht="63.75" customHeight="1">
      <c r="B113" s="113"/>
      <c r="C113" s="243" t="s">
        <v>104</v>
      </c>
      <c r="D113" s="243" t="s">
        <v>162</v>
      </c>
      <c r="E113" s="244" t="s">
        <v>203</v>
      </c>
      <c r="F113" s="245" t="s">
        <v>204</v>
      </c>
      <c r="G113" s="246" t="s">
        <v>187</v>
      </c>
      <c r="H113" s="247">
        <v>17.600000000000001</v>
      </c>
      <c r="I113" s="8"/>
      <c r="J113" s="248">
        <f>ROUND(I113*H113,2)</f>
        <v>0</v>
      </c>
      <c r="K113" s="245" t="s">
        <v>166</v>
      </c>
      <c r="L113" s="113"/>
      <c r="M113" s="249" t="s">
        <v>5</v>
      </c>
      <c r="N113" s="250" t="s">
        <v>44</v>
      </c>
      <c r="O113" s="114"/>
      <c r="P113" s="251">
        <f>O113*H113</f>
        <v>0</v>
      </c>
      <c r="Q113" s="251">
        <v>3.6900000000000002E-2</v>
      </c>
      <c r="R113" s="251">
        <f>Q113*H113</f>
        <v>0.64944000000000013</v>
      </c>
      <c r="S113" s="251">
        <v>0</v>
      </c>
      <c r="T113" s="252">
        <f>S113*H113</f>
        <v>0</v>
      </c>
      <c r="AR113" s="97" t="s">
        <v>167</v>
      </c>
      <c r="AT113" s="97" t="s">
        <v>162</v>
      </c>
      <c r="AU113" s="97" t="s">
        <v>81</v>
      </c>
      <c r="AY113" s="97" t="s">
        <v>160</v>
      </c>
      <c r="BE113" s="253">
        <f>IF(N113="základní",J113,0)</f>
        <v>0</v>
      </c>
      <c r="BF113" s="253">
        <f>IF(N113="snížená",J113,0)</f>
        <v>0</v>
      </c>
      <c r="BG113" s="253">
        <f>IF(N113="zákl. přenesená",J113,0)</f>
        <v>0</v>
      </c>
      <c r="BH113" s="253">
        <f>IF(N113="sníž. přenesená",J113,0)</f>
        <v>0</v>
      </c>
      <c r="BI113" s="253">
        <f>IF(N113="nulová",J113,0)</f>
        <v>0</v>
      </c>
      <c r="BJ113" s="97" t="s">
        <v>77</v>
      </c>
      <c r="BK113" s="253">
        <f>ROUND(I113*H113,2)</f>
        <v>0</v>
      </c>
      <c r="BL113" s="97" t="s">
        <v>167</v>
      </c>
      <c r="BM113" s="97" t="s">
        <v>1581</v>
      </c>
    </row>
    <row r="114" spans="2:65" s="258" customFormat="1">
      <c r="B114" s="257"/>
      <c r="D114" s="254" t="s">
        <v>171</v>
      </c>
      <c r="E114" s="259" t="s">
        <v>5</v>
      </c>
      <c r="F114" s="260" t="s">
        <v>1579</v>
      </c>
      <c r="H114" s="259" t="s">
        <v>5</v>
      </c>
      <c r="I114" s="9"/>
      <c r="L114" s="257"/>
      <c r="M114" s="261"/>
      <c r="N114" s="262"/>
      <c r="O114" s="262"/>
      <c r="P114" s="262"/>
      <c r="Q114" s="262"/>
      <c r="R114" s="262"/>
      <c r="S114" s="262"/>
      <c r="T114" s="263"/>
      <c r="AT114" s="259" t="s">
        <v>171</v>
      </c>
      <c r="AU114" s="259" t="s">
        <v>81</v>
      </c>
      <c r="AV114" s="258" t="s">
        <v>77</v>
      </c>
      <c r="AW114" s="258" t="s">
        <v>36</v>
      </c>
      <c r="AX114" s="258" t="s">
        <v>73</v>
      </c>
      <c r="AY114" s="259" t="s">
        <v>160</v>
      </c>
    </row>
    <row r="115" spans="2:65" s="265" customFormat="1">
      <c r="B115" s="264"/>
      <c r="D115" s="254" t="s">
        <v>171</v>
      </c>
      <c r="E115" s="266" t="s">
        <v>5</v>
      </c>
      <c r="F115" s="267" t="s">
        <v>1582</v>
      </c>
      <c r="H115" s="268">
        <v>17.600000000000001</v>
      </c>
      <c r="I115" s="10"/>
      <c r="L115" s="264"/>
      <c r="M115" s="269"/>
      <c r="N115" s="270"/>
      <c r="O115" s="270"/>
      <c r="P115" s="270"/>
      <c r="Q115" s="270"/>
      <c r="R115" s="270"/>
      <c r="S115" s="270"/>
      <c r="T115" s="271"/>
      <c r="AT115" s="266" t="s">
        <v>171</v>
      </c>
      <c r="AU115" s="266" t="s">
        <v>81</v>
      </c>
      <c r="AV115" s="265" t="s">
        <v>81</v>
      </c>
      <c r="AW115" s="265" t="s">
        <v>36</v>
      </c>
      <c r="AX115" s="265" t="s">
        <v>77</v>
      </c>
      <c r="AY115" s="266" t="s">
        <v>160</v>
      </c>
    </row>
    <row r="116" spans="2:65" s="118" customFormat="1" ht="25.5" customHeight="1">
      <c r="B116" s="113"/>
      <c r="C116" s="243" t="s">
        <v>202</v>
      </c>
      <c r="D116" s="243" t="s">
        <v>162</v>
      </c>
      <c r="E116" s="244" t="s">
        <v>214</v>
      </c>
      <c r="F116" s="245" t="s">
        <v>215</v>
      </c>
      <c r="G116" s="246" t="s">
        <v>210</v>
      </c>
      <c r="H116" s="247">
        <v>62.04</v>
      </c>
      <c r="I116" s="8"/>
      <c r="J116" s="248">
        <f>ROUND(I116*H116,2)</f>
        <v>0</v>
      </c>
      <c r="K116" s="245" t="s">
        <v>166</v>
      </c>
      <c r="L116" s="113"/>
      <c r="M116" s="249" t="s">
        <v>5</v>
      </c>
      <c r="N116" s="250" t="s">
        <v>44</v>
      </c>
      <c r="O116" s="114"/>
      <c r="P116" s="251">
        <f>O116*H116</f>
        <v>0</v>
      </c>
      <c r="Q116" s="251">
        <v>0</v>
      </c>
      <c r="R116" s="251">
        <f>Q116*H116</f>
        <v>0</v>
      </c>
      <c r="S116" s="251">
        <v>0</v>
      </c>
      <c r="T116" s="252">
        <f>S116*H116</f>
        <v>0</v>
      </c>
      <c r="AR116" s="97" t="s">
        <v>167</v>
      </c>
      <c r="AT116" s="97" t="s">
        <v>162</v>
      </c>
      <c r="AU116" s="97" t="s">
        <v>81</v>
      </c>
      <c r="AY116" s="97" t="s">
        <v>160</v>
      </c>
      <c r="BE116" s="253">
        <f>IF(N116="základní",J116,0)</f>
        <v>0</v>
      </c>
      <c r="BF116" s="253">
        <f>IF(N116="snížená",J116,0)</f>
        <v>0</v>
      </c>
      <c r="BG116" s="253">
        <f>IF(N116="zákl. přenesená",J116,0)</f>
        <v>0</v>
      </c>
      <c r="BH116" s="253">
        <f>IF(N116="sníž. přenesená",J116,0)</f>
        <v>0</v>
      </c>
      <c r="BI116" s="253">
        <f>IF(N116="nulová",J116,0)</f>
        <v>0</v>
      </c>
      <c r="BJ116" s="97" t="s">
        <v>77</v>
      </c>
      <c r="BK116" s="253">
        <f>ROUND(I116*H116,2)</f>
        <v>0</v>
      </c>
      <c r="BL116" s="97" t="s">
        <v>167</v>
      </c>
      <c r="BM116" s="97" t="s">
        <v>1583</v>
      </c>
    </row>
    <row r="117" spans="2:65" s="265" customFormat="1">
      <c r="B117" s="264"/>
      <c r="D117" s="254" t="s">
        <v>171</v>
      </c>
      <c r="E117" s="266" t="s">
        <v>5</v>
      </c>
      <c r="F117" s="267" t="s">
        <v>1584</v>
      </c>
      <c r="H117" s="268">
        <v>62.04</v>
      </c>
      <c r="I117" s="10"/>
      <c r="L117" s="264"/>
      <c r="M117" s="269"/>
      <c r="N117" s="270"/>
      <c r="O117" s="270"/>
      <c r="P117" s="270"/>
      <c r="Q117" s="270"/>
      <c r="R117" s="270"/>
      <c r="S117" s="270"/>
      <c r="T117" s="271"/>
      <c r="AT117" s="266" t="s">
        <v>171</v>
      </c>
      <c r="AU117" s="266" t="s">
        <v>81</v>
      </c>
      <c r="AV117" s="265" t="s">
        <v>81</v>
      </c>
      <c r="AW117" s="265" t="s">
        <v>36</v>
      </c>
      <c r="AX117" s="265" t="s">
        <v>77</v>
      </c>
      <c r="AY117" s="266" t="s">
        <v>160</v>
      </c>
    </row>
    <row r="118" spans="2:65" s="118" customFormat="1" ht="38.25" customHeight="1">
      <c r="B118" s="113"/>
      <c r="C118" s="243" t="s">
        <v>207</v>
      </c>
      <c r="D118" s="243" t="s">
        <v>162</v>
      </c>
      <c r="E118" s="244" t="s">
        <v>1585</v>
      </c>
      <c r="F118" s="245" t="s">
        <v>1586</v>
      </c>
      <c r="G118" s="246" t="s">
        <v>210</v>
      </c>
      <c r="H118" s="247">
        <v>203.339</v>
      </c>
      <c r="I118" s="8"/>
      <c r="J118" s="248">
        <f>ROUND(I118*H118,2)</f>
        <v>0</v>
      </c>
      <c r="K118" s="245" t="s">
        <v>166</v>
      </c>
      <c r="L118" s="113"/>
      <c r="M118" s="249" t="s">
        <v>5</v>
      </c>
      <c r="N118" s="250" t="s">
        <v>44</v>
      </c>
      <c r="O118" s="114"/>
      <c r="P118" s="251">
        <f>O118*H118</f>
        <v>0</v>
      </c>
      <c r="Q118" s="251">
        <v>0</v>
      </c>
      <c r="R118" s="251">
        <f>Q118*H118</f>
        <v>0</v>
      </c>
      <c r="S118" s="251">
        <v>0</v>
      </c>
      <c r="T118" s="252">
        <f>S118*H118</f>
        <v>0</v>
      </c>
      <c r="AR118" s="97" t="s">
        <v>167</v>
      </c>
      <c r="AT118" s="97" t="s">
        <v>162</v>
      </c>
      <c r="AU118" s="97" t="s">
        <v>81</v>
      </c>
      <c r="AY118" s="97" t="s">
        <v>160</v>
      </c>
      <c r="BE118" s="253">
        <f>IF(N118="základní",J118,0)</f>
        <v>0</v>
      </c>
      <c r="BF118" s="253">
        <f>IF(N118="snížená",J118,0)</f>
        <v>0</v>
      </c>
      <c r="BG118" s="253">
        <f>IF(N118="zákl. přenesená",J118,0)</f>
        <v>0</v>
      </c>
      <c r="BH118" s="253">
        <f>IF(N118="sníž. přenesená",J118,0)</f>
        <v>0</v>
      </c>
      <c r="BI118" s="253">
        <f>IF(N118="nulová",J118,0)</f>
        <v>0</v>
      </c>
      <c r="BJ118" s="97" t="s">
        <v>77</v>
      </c>
      <c r="BK118" s="253">
        <f>ROUND(I118*H118,2)</f>
        <v>0</v>
      </c>
      <c r="BL118" s="97" t="s">
        <v>167</v>
      </c>
      <c r="BM118" s="97" t="s">
        <v>1587</v>
      </c>
    </row>
    <row r="119" spans="2:65" s="258" customFormat="1">
      <c r="B119" s="257"/>
      <c r="D119" s="254" t="s">
        <v>171</v>
      </c>
      <c r="E119" s="259" t="s">
        <v>5</v>
      </c>
      <c r="F119" s="260" t="s">
        <v>1588</v>
      </c>
      <c r="H119" s="259" t="s">
        <v>5</v>
      </c>
      <c r="I119" s="9"/>
      <c r="L119" s="257"/>
      <c r="M119" s="261"/>
      <c r="N119" s="262"/>
      <c r="O119" s="262"/>
      <c r="P119" s="262"/>
      <c r="Q119" s="262"/>
      <c r="R119" s="262"/>
      <c r="S119" s="262"/>
      <c r="T119" s="263"/>
      <c r="AT119" s="259" t="s">
        <v>171</v>
      </c>
      <c r="AU119" s="259" t="s">
        <v>81</v>
      </c>
      <c r="AV119" s="258" t="s">
        <v>77</v>
      </c>
      <c r="AW119" s="258" t="s">
        <v>36</v>
      </c>
      <c r="AX119" s="258" t="s">
        <v>73</v>
      </c>
      <c r="AY119" s="259" t="s">
        <v>160</v>
      </c>
    </row>
    <row r="120" spans="2:65" s="258" customFormat="1">
      <c r="B120" s="257"/>
      <c r="D120" s="254" t="s">
        <v>171</v>
      </c>
      <c r="E120" s="259" t="s">
        <v>5</v>
      </c>
      <c r="F120" s="260" t="s">
        <v>222</v>
      </c>
      <c r="H120" s="259" t="s">
        <v>5</v>
      </c>
      <c r="I120" s="9"/>
      <c r="L120" s="257"/>
      <c r="M120" s="261"/>
      <c r="N120" s="262"/>
      <c r="O120" s="262"/>
      <c r="P120" s="262"/>
      <c r="Q120" s="262"/>
      <c r="R120" s="262"/>
      <c r="S120" s="262"/>
      <c r="T120" s="263"/>
      <c r="AT120" s="259" t="s">
        <v>171</v>
      </c>
      <c r="AU120" s="259" t="s">
        <v>81</v>
      </c>
      <c r="AV120" s="258" t="s">
        <v>77</v>
      </c>
      <c r="AW120" s="258" t="s">
        <v>36</v>
      </c>
      <c r="AX120" s="258" t="s">
        <v>73</v>
      </c>
      <c r="AY120" s="259" t="s">
        <v>160</v>
      </c>
    </row>
    <row r="121" spans="2:65" s="265" customFormat="1">
      <c r="B121" s="264"/>
      <c r="D121" s="254" t="s">
        <v>171</v>
      </c>
      <c r="E121" s="266" t="s">
        <v>5</v>
      </c>
      <c r="F121" s="267" t="s">
        <v>1589</v>
      </c>
      <c r="H121" s="268">
        <v>203.339</v>
      </c>
      <c r="I121" s="10"/>
      <c r="L121" s="264"/>
      <c r="M121" s="269"/>
      <c r="N121" s="270"/>
      <c r="O121" s="270"/>
      <c r="P121" s="270"/>
      <c r="Q121" s="270"/>
      <c r="R121" s="270"/>
      <c r="S121" s="270"/>
      <c r="T121" s="271"/>
      <c r="AT121" s="266" t="s">
        <v>171</v>
      </c>
      <c r="AU121" s="266" t="s">
        <v>81</v>
      </c>
      <c r="AV121" s="265" t="s">
        <v>81</v>
      </c>
      <c r="AW121" s="265" t="s">
        <v>36</v>
      </c>
      <c r="AX121" s="265" t="s">
        <v>77</v>
      </c>
      <c r="AY121" s="266" t="s">
        <v>160</v>
      </c>
    </row>
    <row r="122" spans="2:65" s="118" customFormat="1" ht="38.25" customHeight="1">
      <c r="B122" s="113"/>
      <c r="C122" s="243" t="s">
        <v>213</v>
      </c>
      <c r="D122" s="243" t="s">
        <v>162</v>
      </c>
      <c r="E122" s="244" t="s">
        <v>1590</v>
      </c>
      <c r="F122" s="245" t="s">
        <v>1591</v>
      </c>
      <c r="G122" s="246" t="s">
        <v>210</v>
      </c>
      <c r="H122" s="247">
        <v>341.38400000000001</v>
      </c>
      <c r="I122" s="8"/>
      <c r="J122" s="248">
        <f>ROUND(I122*H122,2)</f>
        <v>0</v>
      </c>
      <c r="K122" s="245" t="s">
        <v>166</v>
      </c>
      <c r="L122" s="113"/>
      <c r="M122" s="249" t="s">
        <v>5</v>
      </c>
      <c r="N122" s="250" t="s">
        <v>44</v>
      </c>
      <c r="O122" s="114"/>
      <c r="P122" s="251">
        <f>O122*H122</f>
        <v>0</v>
      </c>
      <c r="Q122" s="251">
        <v>0</v>
      </c>
      <c r="R122" s="251">
        <f>Q122*H122</f>
        <v>0</v>
      </c>
      <c r="S122" s="251">
        <v>0</v>
      </c>
      <c r="T122" s="252">
        <f>S122*H122</f>
        <v>0</v>
      </c>
      <c r="AR122" s="97" t="s">
        <v>167</v>
      </c>
      <c r="AT122" s="97" t="s">
        <v>162</v>
      </c>
      <c r="AU122" s="97" t="s">
        <v>81</v>
      </c>
      <c r="AY122" s="97" t="s">
        <v>160</v>
      </c>
      <c r="BE122" s="253">
        <f>IF(N122="základní",J122,0)</f>
        <v>0</v>
      </c>
      <c r="BF122" s="253">
        <f>IF(N122="snížená",J122,0)</f>
        <v>0</v>
      </c>
      <c r="BG122" s="253">
        <f>IF(N122="zákl. přenesená",J122,0)</f>
        <v>0</v>
      </c>
      <c r="BH122" s="253">
        <f>IF(N122="sníž. přenesená",J122,0)</f>
        <v>0</v>
      </c>
      <c r="BI122" s="253">
        <f>IF(N122="nulová",J122,0)</f>
        <v>0</v>
      </c>
      <c r="BJ122" s="97" t="s">
        <v>77</v>
      </c>
      <c r="BK122" s="253">
        <f>ROUND(I122*H122,2)</f>
        <v>0</v>
      </c>
      <c r="BL122" s="97" t="s">
        <v>167</v>
      </c>
      <c r="BM122" s="97" t="s">
        <v>1592</v>
      </c>
    </row>
    <row r="123" spans="2:65" s="258" customFormat="1">
      <c r="B123" s="257"/>
      <c r="D123" s="254" t="s">
        <v>171</v>
      </c>
      <c r="E123" s="259" t="s">
        <v>5</v>
      </c>
      <c r="F123" s="260" t="s">
        <v>1588</v>
      </c>
      <c r="H123" s="259" t="s">
        <v>5</v>
      </c>
      <c r="I123" s="9"/>
      <c r="L123" s="257"/>
      <c r="M123" s="261"/>
      <c r="N123" s="262"/>
      <c r="O123" s="262"/>
      <c r="P123" s="262"/>
      <c r="Q123" s="262"/>
      <c r="R123" s="262"/>
      <c r="S123" s="262"/>
      <c r="T123" s="263"/>
      <c r="AT123" s="259" t="s">
        <v>171</v>
      </c>
      <c r="AU123" s="259" t="s">
        <v>81</v>
      </c>
      <c r="AV123" s="258" t="s">
        <v>77</v>
      </c>
      <c r="AW123" s="258" t="s">
        <v>36</v>
      </c>
      <c r="AX123" s="258" t="s">
        <v>73</v>
      </c>
      <c r="AY123" s="259" t="s">
        <v>160</v>
      </c>
    </row>
    <row r="124" spans="2:65" s="258" customFormat="1">
      <c r="B124" s="257"/>
      <c r="D124" s="254" t="s">
        <v>171</v>
      </c>
      <c r="E124" s="259" t="s">
        <v>5</v>
      </c>
      <c r="F124" s="260" t="s">
        <v>222</v>
      </c>
      <c r="H124" s="259" t="s">
        <v>5</v>
      </c>
      <c r="I124" s="9"/>
      <c r="L124" s="257"/>
      <c r="M124" s="261"/>
      <c r="N124" s="262"/>
      <c r="O124" s="262"/>
      <c r="P124" s="262"/>
      <c r="Q124" s="262"/>
      <c r="R124" s="262"/>
      <c r="S124" s="262"/>
      <c r="T124" s="263"/>
      <c r="AT124" s="259" t="s">
        <v>171</v>
      </c>
      <c r="AU124" s="259" t="s">
        <v>81</v>
      </c>
      <c r="AV124" s="258" t="s">
        <v>77</v>
      </c>
      <c r="AW124" s="258" t="s">
        <v>36</v>
      </c>
      <c r="AX124" s="258" t="s">
        <v>73</v>
      </c>
      <c r="AY124" s="259" t="s">
        <v>160</v>
      </c>
    </row>
    <row r="125" spans="2:65" s="265" customFormat="1">
      <c r="B125" s="264"/>
      <c r="D125" s="254" t="s">
        <v>171</v>
      </c>
      <c r="E125" s="266" t="s">
        <v>5</v>
      </c>
      <c r="F125" s="267" t="s">
        <v>1593</v>
      </c>
      <c r="H125" s="268">
        <v>500.05</v>
      </c>
      <c r="I125" s="10"/>
      <c r="L125" s="264"/>
      <c r="M125" s="269"/>
      <c r="N125" s="270"/>
      <c r="O125" s="270"/>
      <c r="P125" s="270"/>
      <c r="Q125" s="270"/>
      <c r="R125" s="270"/>
      <c r="S125" s="270"/>
      <c r="T125" s="271"/>
      <c r="AT125" s="266" t="s">
        <v>171</v>
      </c>
      <c r="AU125" s="266" t="s">
        <v>81</v>
      </c>
      <c r="AV125" s="265" t="s">
        <v>81</v>
      </c>
      <c r="AW125" s="265" t="s">
        <v>36</v>
      </c>
      <c r="AX125" s="265" t="s">
        <v>73</v>
      </c>
      <c r="AY125" s="266" t="s">
        <v>160</v>
      </c>
    </row>
    <row r="126" spans="2:65" s="265" customFormat="1">
      <c r="B126" s="264"/>
      <c r="D126" s="254" t="s">
        <v>171</v>
      </c>
      <c r="E126" s="266" t="s">
        <v>5</v>
      </c>
      <c r="F126" s="267" t="s">
        <v>1594</v>
      </c>
      <c r="H126" s="268">
        <v>-203.339</v>
      </c>
      <c r="I126" s="10"/>
      <c r="L126" s="264"/>
      <c r="M126" s="269"/>
      <c r="N126" s="270"/>
      <c r="O126" s="270"/>
      <c r="P126" s="270"/>
      <c r="Q126" s="270"/>
      <c r="R126" s="270"/>
      <c r="S126" s="270"/>
      <c r="T126" s="271"/>
      <c r="AT126" s="266" t="s">
        <v>171</v>
      </c>
      <c r="AU126" s="266" t="s">
        <v>81</v>
      </c>
      <c r="AV126" s="265" t="s">
        <v>81</v>
      </c>
      <c r="AW126" s="265" t="s">
        <v>36</v>
      </c>
      <c r="AX126" s="265" t="s">
        <v>73</v>
      </c>
      <c r="AY126" s="266" t="s">
        <v>160</v>
      </c>
    </row>
    <row r="127" spans="2:65" s="258" customFormat="1">
      <c r="B127" s="257"/>
      <c r="D127" s="254" t="s">
        <v>171</v>
      </c>
      <c r="E127" s="259" t="s">
        <v>5</v>
      </c>
      <c r="F127" s="260" t="s">
        <v>229</v>
      </c>
      <c r="H127" s="259" t="s">
        <v>5</v>
      </c>
      <c r="I127" s="9"/>
      <c r="L127" s="257"/>
      <c r="M127" s="261"/>
      <c r="N127" s="262"/>
      <c r="O127" s="262"/>
      <c r="P127" s="262"/>
      <c r="Q127" s="262"/>
      <c r="R127" s="262"/>
      <c r="S127" s="262"/>
      <c r="T127" s="263"/>
      <c r="AT127" s="259" t="s">
        <v>171</v>
      </c>
      <c r="AU127" s="259" t="s">
        <v>81</v>
      </c>
      <c r="AV127" s="258" t="s">
        <v>77</v>
      </c>
      <c r="AW127" s="258" t="s">
        <v>36</v>
      </c>
      <c r="AX127" s="258" t="s">
        <v>73</v>
      </c>
      <c r="AY127" s="259" t="s">
        <v>160</v>
      </c>
    </row>
    <row r="128" spans="2:65" s="265" customFormat="1">
      <c r="B128" s="264"/>
      <c r="D128" s="254" t="s">
        <v>171</v>
      </c>
      <c r="E128" s="266" t="s">
        <v>5</v>
      </c>
      <c r="F128" s="267" t="s">
        <v>1595</v>
      </c>
      <c r="H128" s="268">
        <v>44.673000000000002</v>
      </c>
      <c r="I128" s="10"/>
      <c r="L128" s="264"/>
      <c r="M128" s="269"/>
      <c r="N128" s="270"/>
      <c r="O128" s="270"/>
      <c r="P128" s="270"/>
      <c r="Q128" s="270"/>
      <c r="R128" s="270"/>
      <c r="S128" s="270"/>
      <c r="T128" s="271"/>
      <c r="AT128" s="266" t="s">
        <v>171</v>
      </c>
      <c r="AU128" s="266" t="s">
        <v>81</v>
      </c>
      <c r="AV128" s="265" t="s">
        <v>81</v>
      </c>
      <c r="AW128" s="265" t="s">
        <v>36</v>
      </c>
      <c r="AX128" s="265" t="s">
        <v>73</v>
      </c>
      <c r="AY128" s="266" t="s">
        <v>160</v>
      </c>
    </row>
    <row r="129" spans="2:65" s="273" customFormat="1">
      <c r="B129" s="272"/>
      <c r="D129" s="254" t="s">
        <v>171</v>
      </c>
      <c r="E129" s="274" t="s">
        <v>5</v>
      </c>
      <c r="F129" s="275" t="s">
        <v>176</v>
      </c>
      <c r="H129" s="276">
        <v>341.38400000000001</v>
      </c>
      <c r="I129" s="11"/>
      <c r="L129" s="272"/>
      <c r="M129" s="277"/>
      <c r="N129" s="278"/>
      <c r="O129" s="278"/>
      <c r="P129" s="278"/>
      <c r="Q129" s="278"/>
      <c r="R129" s="278"/>
      <c r="S129" s="278"/>
      <c r="T129" s="279"/>
      <c r="AT129" s="274" t="s">
        <v>171</v>
      </c>
      <c r="AU129" s="274" t="s">
        <v>81</v>
      </c>
      <c r="AV129" s="273" t="s">
        <v>167</v>
      </c>
      <c r="AW129" s="273" t="s">
        <v>36</v>
      </c>
      <c r="AX129" s="273" t="s">
        <v>77</v>
      </c>
      <c r="AY129" s="274" t="s">
        <v>160</v>
      </c>
    </row>
    <row r="130" spans="2:65" s="118" customFormat="1" ht="38.25" customHeight="1">
      <c r="B130" s="113"/>
      <c r="C130" s="243" t="s">
        <v>218</v>
      </c>
      <c r="D130" s="243" t="s">
        <v>162</v>
      </c>
      <c r="E130" s="244" t="s">
        <v>232</v>
      </c>
      <c r="F130" s="245" t="s">
        <v>233</v>
      </c>
      <c r="G130" s="246" t="s">
        <v>210</v>
      </c>
      <c r="H130" s="247">
        <v>102.41500000000001</v>
      </c>
      <c r="I130" s="8"/>
      <c r="J130" s="248">
        <f>ROUND(I130*H130,2)</f>
        <v>0</v>
      </c>
      <c r="K130" s="245" t="s">
        <v>166</v>
      </c>
      <c r="L130" s="113"/>
      <c r="M130" s="249" t="s">
        <v>5</v>
      </c>
      <c r="N130" s="250" t="s">
        <v>44</v>
      </c>
      <c r="O130" s="114"/>
      <c r="P130" s="251">
        <f>O130*H130</f>
        <v>0</v>
      </c>
      <c r="Q130" s="251">
        <v>0</v>
      </c>
      <c r="R130" s="251">
        <f>Q130*H130</f>
        <v>0</v>
      </c>
      <c r="S130" s="251">
        <v>0</v>
      </c>
      <c r="T130" s="252">
        <f>S130*H130</f>
        <v>0</v>
      </c>
      <c r="AR130" s="97" t="s">
        <v>167</v>
      </c>
      <c r="AT130" s="97" t="s">
        <v>162</v>
      </c>
      <c r="AU130" s="97" t="s">
        <v>81</v>
      </c>
      <c r="AY130" s="97" t="s">
        <v>160</v>
      </c>
      <c r="BE130" s="253">
        <f>IF(N130="základní",J130,0)</f>
        <v>0</v>
      </c>
      <c r="BF130" s="253">
        <f>IF(N130="snížená",J130,0)</f>
        <v>0</v>
      </c>
      <c r="BG130" s="253">
        <f>IF(N130="zákl. přenesená",J130,0)</f>
        <v>0</v>
      </c>
      <c r="BH130" s="253">
        <f>IF(N130="sníž. přenesená",J130,0)</f>
        <v>0</v>
      </c>
      <c r="BI130" s="253">
        <f>IF(N130="nulová",J130,0)</f>
        <v>0</v>
      </c>
      <c r="BJ130" s="97" t="s">
        <v>77</v>
      </c>
      <c r="BK130" s="253">
        <f>ROUND(I130*H130,2)</f>
        <v>0</v>
      </c>
      <c r="BL130" s="97" t="s">
        <v>167</v>
      </c>
      <c r="BM130" s="97" t="s">
        <v>1596</v>
      </c>
    </row>
    <row r="131" spans="2:65" s="118" customFormat="1" ht="27">
      <c r="B131" s="113"/>
      <c r="D131" s="254" t="s">
        <v>169</v>
      </c>
      <c r="F131" s="255" t="s">
        <v>235</v>
      </c>
      <c r="I131" s="6"/>
      <c r="L131" s="113"/>
      <c r="M131" s="256"/>
      <c r="N131" s="114"/>
      <c r="O131" s="114"/>
      <c r="P131" s="114"/>
      <c r="Q131" s="114"/>
      <c r="R131" s="114"/>
      <c r="S131" s="114"/>
      <c r="T131" s="144"/>
      <c r="AT131" s="97" t="s">
        <v>169</v>
      </c>
      <c r="AU131" s="97" t="s">
        <v>81</v>
      </c>
    </row>
    <row r="132" spans="2:65" s="265" customFormat="1">
      <c r="B132" s="264"/>
      <c r="D132" s="254" t="s">
        <v>171</v>
      </c>
      <c r="F132" s="267" t="s">
        <v>1597</v>
      </c>
      <c r="H132" s="268">
        <v>102.41500000000001</v>
      </c>
      <c r="I132" s="10"/>
      <c r="L132" s="264"/>
      <c r="M132" s="269"/>
      <c r="N132" s="270"/>
      <c r="O132" s="270"/>
      <c r="P132" s="270"/>
      <c r="Q132" s="270"/>
      <c r="R132" s="270"/>
      <c r="S132" s="270"/>
      <c r="T132" s="271"/>
      <c r="AT132" s="266" t="s">
        <v>171</v>
      </c>
      <c r="AU132" s="266" t="s">
        <v>81</v>
      </c>
      <c r="AV132" s="265" t="s">
        <v>81</v>
      </c>
      <c r="AW132" s="265" t="s">
        <v>6</v>
      </c>
      <c r="AX132" s="265" t="s">
        <v>77</v>
      </c>
      <c r="AY132" s="266" t="s">
        <v>160</v>
      </c>
    </row>
    <row r="133" spans="2:65" s="118" customFormat="1" ht="25.5" customHeight="1">
      <c r="B133" s="113"/>
      <c r="C133" s="243" t="s">
        <v>196</v>
      </c>
      <c r="D133" s="243" t="s">
        <v>162</v>
      </c>
      <c r="E133" s="244" t="s">
        <v>810</v>
      </c>
      <c r="F133" s="245" t="s">
        <v>811</v>
      </c>
      <c r="G133" s="246" t="s">
        <v>165</v>
      </c>
      <c r="H133" s="247">
        <v>1155.6600000000001</v>
      </c>
      <c r="I133" s="8"/>
      <c r="J133" s="248">
        <f>ROUND(I133*H133,2)</f>
        <v>0</v>
      </c>
      <c r="K133" s="245" t="s">
        <v>166</v>
      </c>
      <c r="L133" s="113"/>
      <c r="M133" s="249" t="s">
        <v>5</v>
      </c>
      <c r="N133" s="250" t="s">
        <v>44</v>
      </c>
      <c r="O133" s="114"/>
      <c r="P133" s="251">
        <f>O133*H133</f>
        <v>0</v>
      </c>
      <c r="Q133" s="251">
        <v>5.8E-4</v>
      </c>
      <c r="R133" s="251">
        <f>Q133*H133</f>
        <v>0.67028280000000007</v>
      </c>
      <c r="S133" s="251">
        <v>0</v>
      </c>
      <c r="T133" s="252">
        <f>S133*H133</f>
        <v>0</v>
      </c>
      <c r="AR133" s="97" t="s">
        <v>167</v>
      </c>
      <c r="AT133" s="97" t="s">
        <v>162</v>
      </c>
      <c r="AU133" s="97" t="s">
        <v>81</v>
      </c>
      <c r="AY133" s="97" t="s">
        <v>160</v>
      </c>
      <c r="BE133" s="253">
        <f>IF(N133="základní",J133,0)</f>
        <v>0</v>
      </c>
      <c r="BF133" s="253">
        <f>IF(N133="snížená",J133,0)</f>
        <v>0</v>
      </c>
      <c r="BG133" s="253">
        <f>IF(N133="zákl. přenesená",J133,0)</f>
        <v>0</v>
      </c>
      <c r="BH133" s="253">
        <f>IF(N133="sníž. přenesená",J133,0)</f>
        <v>0</v>
      </c>
      <c r="BI133" s="253">
        <f>IF(N133="nulová",J133,0)</f>
        <v>0</v>
      </c>
      <c r="BJ133" s="97" t="s">
        <v>77</v>
      </c>
      <c r="BK133" s="253">
        <f>ROUND(I133*H133,2)</f>
        <v>0</v>
      </c>
      <c r="BL133" s="97" t="s">
        <v>167</v>
      </c>
      <c r="BM133" s="97" t="s">
        <v>1598</v>
      </c>
    </row>
    <row r="134" spans="2:65" s="258" customFormat="1">
      <c r="B134" s="257"/>
      <c r="D134" s="254" t="s">
        <v>171</v>
      </c>
      <c r="E134" s="259" t="s">
        <v>5</v>
      </c>
      <c r="F134" s="260" t="s">
        <v>222</v>
      </c>
      <c r="H134" s="259" t="s">
        <v>5</v>
      </c>
      <c r="I134" s="9"/>
      <c r="L134" s="257"/>
      <c r="M134" s="261"/>
      <c r="N134" s="262"/>
      <c r="O134" s="262"/>
      <c r="P134" s="262"/>
      <c r="Q134" s="262"/>
      <c r="R134" s="262"/>
      <c r="S134" s="262"/>
      <c r="T134" s="263"/>
      <c r="AT134" s="259" t="s">
        <v>171</v>
      </c>
      <c r="AU134" s="259" t="s">
        <v>81</v>
      </c>
      <c r="AV134" s="258" t="s">
        <v>77</v>
      </c>
      <c r="AW134" s="258" t="s">
        <v>36</v>
      </c>
      <c r="AX134" s="258" t="s">
        <v>73</v>
      </c>
      <c r="AY134" s="259" t="s">
        <v>160</v>
      </c>
    </row>
    <row r="135" spans="2:65" s="265" customFormat="1">
      <c r="B135" s="264"/>
      <c r="D135" s="254" t="s">
        <v>171</v>
      </c>
      <c r="E135" s="266" t="s">
        <v>5</v>
      </c>
      <c r="F135" s="267" t="s">
        <v>1599</v>
      </c>
      <c r="H135" s="268">
        <v>1155.6600000000001</v>
      </c>
      <c r="I135" s="10"/>
      <c r="L135" s="264"/>
      <c r="M135" s="269"/>
      <c r="N135" s="270"/>
      <c r="O135" s="270"/>
      <c r="P135" s="270"/>
      <c r="Q135" s="270"/>
      <c r="R135" s="270"/>
      <c r="S135" s="270"/>
      <c r="T135" s="271"/>
      <c r="AT135" s="266" t="s">
        <v>171</v>
      </c>
      <c r="AU135" s="266" t="s">
        <v>81</v>
      </c>
      <c r="AV135" s="265" t="s">
        <v>81</v>
      </c>
      <c r="AW135" s="265" t="s">
        <v>36</v>
      </c>
      <c r="AX135" s="265" t="s">
        <v>77</v>
      </c>
      <c r="AY135" s="266" t="s">
        <v>160</v>
      </c>
    </row>
    <row r="136" spans="2:65" s="118" customFormat="1" ht="25.5" customHeight="1">
      <c r="B136" s="113"/>
      <c r="C136" s="243" t="s">
        <v>231</v>
      </c>
      <c r="D136" s="243" t="s">
        <v>162</v>
      </c>
      <c r="E136" s="244" t="s">
        <v>814</v>
      </c>
      <c r="F136" s="245" t="s">
        <v>815</v>
      </c>
      <c r="G136" s="246" t="s">
        <v>165</v>
      </c>
      <c r="H136" s="247">
        <v>1155.6600000000001</v>
      </c>
      <c r="I136" s="8"/>
      <c r="J136" s="248">
        <f>ROUND(I136*H136,2)</f>
        <v>0</v>
      </c>
      <c r="K136" s="245" t="s">
        <v>166</v>
      </c>
      <c r="L136" s="113"/>
      <c r="M136" s="249" t="s">
        <v>5</v>
      </c>
      <c r="N136" s="250" t="s">
        <v>44</v>
      </c>
      <c r="O136" s="114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AR136" s="97" t="s">
        <v>167</v>
      </c>
      <c r="AT136" s="97" t="s">
        <v>162</v>
      </c>
      <c r="AU136" s="97" t="s">
        <v>81</v>
      </c>
      <c r="AY136" s="97" t="s">
        <v>160</v>
      </c>
      <c r="BE136" s="253">
        <f>IF(N136="základní",J136,0)</f>
        <v>0</v>
      </c>
      <c r="BF136" s="253">
        <f>IF(N136="snížená",J136,0)</f>
        <v>0</v>
      </c>
      <c r="BG136" s="253">
        <f>IF(N136="zákl. přenesená",J136,0)</f>
        <v>0</v>
      </c>
      <c r="BH136" s="253">
        <f>IF(N136="sníž. přenesená",J136,0)</f>
        <v>0</v>
      </c>
      <c r="BI136" s="253">
        <f>IF(N136="nulová",J136,0)</f>
        <v>0</v>
      </c>
      <c r="BJ136" s="97" t="s">
        <v>77</v>
      </c>
      <c r="BK136" s="253">
        <f>ROUND(I136*H136,2)</f>
        <v>0</v>
      </c>
      <c r="BL136" s="97" t="s">
        <v>167</v>
      </c>
      <c r="BM136" s="97" t="s">
        <v>1600</v>
      </c>
    </row>
    <row r="137" spans="2:65" s="265" customFormat="1">
      <c r="B137" s="264"/>
      <c r="D137" s="254" t="s">
        <v>171</v>
      </c>
      <c r="E137" s="266" t="s">
        <v>5</v>
      </c>
      <c r="F137" s="267" t="s">
        <v>1601</v>
      </c>
      <c r="H137" s="268">
        <v>1155.6600000000001</v>
      </c>
      <c r="I137" s="10"/>
      <c r="L137" s="264"/>
      <c r="M137" s="269"/>
      <c r="N137" s="270"/>
      <c r="O137" s="270"/>
      <c r="P137" s="270"/>
      <c r="Q137" s="270"/>
      <c r="R137" s="270"/>
      <c r="S137" s="270"/>
      <c r="T137" s="271"/>
      <c r="AT137" s="266" t="s">
        <v>171</v>
      </c>
      <c r="AU137" s="266" t="s">
        <v>81</v>
      </c>
      <c r="AV137" s="265" t="s">
        <v>81</v>
      </c>
      <c r="AW137" s="265" t="s">
        <v>36</v>
      </c>
      <c r="AX137" s="265" t="s">
        <v>77</v>
      </c>
      <c r="AY137" s="266" t="s">
        <v>160</v>
      </c>
    </row>
    <row r="138" spans="2:65" s="118" customFormat="1" ht="38.25" customHeight="1">
      <c r="B138" s="113"/>
      <c r="C138" s="243" t="s">
        <v>237</v>
      </c>
      <c r="D138" s="243" t="s">
        <v>162</v>
      </c>
      <c r="E138" s="244" t="s">
        <v>248</v>
      </c>
      <c r="F138" s="245" t="s">
        <v>249</v>
      </c>
      <c r="G138" s="246" t="s">
        <v>210</v>
      </c>
      <c r="H138" s="247">
        <v>272.36200000000002</v>
      </c>
      <c r="I138" s="8"/>
      <c r="J138" s="248">
        <f>ROUND(I138*H138,2)</f>
        <v>0</v>
      </c>
      <c r="K138" s="245" t="s">
        <v>166</v>
      </c>
      <c r="L138" s="113"/>
      <c r="M138" s="249" t="s">
        <v>5</v>
      </c>
      <c r="N138" s="250" t="s">
        <v>44</v>
      </c>
      <c r="O138" s="114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AR138" s="97" t="s">
        <v>167</v>
      </c>
      <c r="AT138" s="97" t="s">
        <v>162</v>
      </c>
      <c r="AU138" s="97" t="s">
        <v>81</v>
      </c>
      <c r="AY138" s="97" t="s">
        <v>160</v>
      </c>
      <c r="BE138" s="253">
        <f>IF(N138="základní",J138,0)</f>
        <v>0</v>
      </c>
      <c r="BF138" s="253">
        <f>IF(N138="snížená",J138,0)</f>
        <v>0</v>
      </c>
      <c r="BG138" s="253">
        <f>IF(N138="zákl. přenesená",J138,0)</f>
        <v>0</v>
      </c>
      <c r="BH138" s="253">
        <f>IF(N138="sníž. přenesená",J138,0)</f>
        <v>0</v>
      </c>
      <c r="BI138" s="253">
        <f>IF(N138="nulová",J138,0)</f>
        <v>0</v>
      </c>
      <c r="BJ138" s="97" t="s">
        <v>77</v>
      </c>
      <c r="BK138" s="253">
        <f>ROUND(I138*H138,2)</f>
        <v>0</v>
      </c>
      <c r="BL138" s="97" t="s">
        <v>167</v>
      </c>
      <c r="BM138" s="97" t="s">
        <v>1602</v>
      </c>
    </row>
    <row r="139" spans="2:65" s="118" customFormat="1" ht="40.5">
      <c r="B139" s="113"/>
      <c r="D139" s="254" t="s">
        <v>169</v>
      </c>
      <c r="F139" s="255" t="s">
        <v>251</v>
      </c>
      <c r="I139" s="6"/>
      <c r="L139" s="113"/>
      <c r="M139" s="256"/>
      <c r="N139" s="114"/>
      <c r="O139" s="114"/>
      <c r="P139" s="114"/>
      <c r="Q139" s="114"/>
      <c r="R139" s="114"/>
      <c r="S139" s="114"/>
      <c r="T139" s="144"/>
      <c r="AT139" s="97" t="s">
        <v>169</v>
      </c>
      <c r="AU139" s="97" t="s">
        <v>81</v>
      </c>
    </row>
    <row r="140" spans="2:65" s="258" customFormat="1">
      <c r="B140" s="257"/>
      <c r="D140" s="254" t="s">
        <v>171</v>
      </c>
      <c r="E140" s="259" t="s">
        <v>5</v>
      </c>
      <c r="F140" s="260" t="s">
        <v>252</v>
      </c>
      <c r="H140" s="259" t="s">
        <v>5</v>
      </c>
      <c r="I140" s="9"/>
      <c r="L140" s="257"/>
      <c r="M140" s="261"/>
      <c r="N140" s="262"/>
      <c r="O140" s="262"/>
      <c r="P140" s="262"/>
      <c r="Q140" s="262"/>
      <c r="R140" s="262"/>
      <c r="S140" s="262"/>
      <c r="T140" s="263"/>
      <c r="AT140" s="259" t="s">
        <v>171</v>
      </c>
      <c r="AU140" s="259" t="s">
        <v>81</v>
      </c>
      <c r="AV140" s="258" t="s">
        <v>77</v>
      </c>
      <c r="AW140" s="258" t="s">
        <v>36</v>
      </c>
      <c r="AX140" s="258" t="s">
        <v>73</v>
      </c>
      <c r="AY140" s="259" t="s">
        <v>160</v>
      </c>
    </row>
    <row r="141" spans="2:65" s="265" customFormat="1">
      <c r="B141" s="264"/>
      <c r="D141" s="254" t="s">
        <v>171</v>
      </c>
      <c r="E141" s="266" t="s">
        <v>5</v>
      </c>
      <c r="F141" s="267" t="s">
        <v>1603</v>
      </c>
      <c r="H141" s="268">
        <v>272.36200000000002</v>
      </c>
      <c r="I141" s="10"/>
      <c r="L141" s="264"/>
      <c r="M141" s="269"/>
      <c r="N141" s="270"/>
      <c r="O141" s="270"/>
      <c r="P141" s="270"/>
      <c r="Q141" s="270"/>
      <c r="R141" s="270"/>
      <c r="S141" s="270"/>
      <c r="T141" s="271"/>
      <c r="AT141" s="266" t="s">
        <v>171</v>
      </c>
      <c r="AU141" s="266" t="s">
        <v>81</v>
      </c>
      <c r="AV141" s="265" t="s">
        <v>81</v>
      </c>
      <c r="AW141" s="265" t="s">
        <v>36</v>
      </c>
      <c r="AX141" s="265" t="s">
        <v>77</v>
      </c>
      <c r="AY141" s="266" t="s">
        <v>160</v>
      </c>
    </row>
    <row r="142" spans="2:65" s="118" customFormat="1" ht="16.5" customHeight="1">
      <c r="B142" s="113"/>
      <c r="C142" s="243" t="s">
        <v>242</v>
      </c>
      <c r="D142" s="243" t="s">
        <v>162</v>
      </c>
      <c r="E142" s="244" t="s">
        <v>254</v>
      </c>
      <c r="F142" s="245" t="s">
        <v>255</v>
      </c>
      <c r="G142" s="246" t="s">
        <v>210</v>
      </c>
      <c r="H142" s="247">
        <v>156.815</v>
      </c>
      <c r="I142" s="8"/>
      <c r="J142" s="248">
        <f>ROUND(I142*H142,2)</f>
        <v>0</v>
      </c>
      <c r="K142" s="245" t="s">
        <v>5</v>
      </c>
      <c r="L142" s="113"/>
      <c r="M142" s="249" t="s">
        <v>5</v>
      </c>
      <c r="N142" s="250" t="s">
        <v>44</v>
      </c>
      <c r="O142" s="114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AR142" s="97" t="s">
        <v>167</v>
      </c>
      <c r="AT142" s="97" t="s">
        <v>162</v>
      </c>
      <c r="AU142" s="97" t="s">
        <v>81</v>
      </c>
      <c r="AY142" s="97" t="s">
        <v>160</v>
      </c>
      <c r="BE142" s="253">
        <f>IF(N142="základní",J142,0)</f>
        <v>0</v>
      </c>
      <c r="BF142" s="253">
        <f>IF(N142="snížená",J142,0)</f>
        <v>0</v>
      </c>
      <c r="BG142" s="253">
        <f>IF(N142="zákl. přenesená",J142,0)</f>
        <v>0</v>
      </c>
      <c r="BH142" s="253">
        <f>IF(N142="sníž. přenesená",J142,0)</f>
        <v>0</v>
      </c>
      <c r="BI142" s="253">
        <f>IF(N142="nulová",J142,0)</f>
        <v>0</v>
      </c>
      <c r="BJ142" s="97" t="s">
        <v>77</v>
      </c>
      <c r="BK142" s="253">
        <f>ROUND(I142*H142,2)</f>
        <v>0</v>
      </c>
      <c r="BL142" s="97" t="s">
        <v>167</v>
      </c>
      <c r="BM142" s="97" t="s">
        <v>1604</v>
      </c>
    </row>
    <row r="143" spans="2:65" s="258" customFormat="1">
      <c r="B143" s="257"/>
      <c r="D143" s="254" t="s">
        <v>171</v>
      </c>
      <c r="E143" s="259" t="s">
        <v>5</v>
      </c>
      <c r="F143" s="260" t="s">
        <v>257</v>
      </c>
      <c r="H143" s="259" t="s">
        <v>5</v>
      </c>
      <c r="I143" s="9"/>
      <c r="L143" s="257"/>
      <c r="M143" s="261"/>
      <c r="N143" s="262"/>
      <c r="O143" s="262"/>
      <c r="P143" s="262"/>
      <c r="Q143" s="262"/>
      <c r="R143" s="262"/>
      <c r="S143" s="262"/>
      <c r="T143" s="263"/>
      <c r="AT143" s="259" t="s">
        <v>171</v>
      </c>
      <c r="AU143" s="259" t="s">
        <v>81</v>
      </c>
      <c r="AV143" s="258" t="s">
        <v>77</v>
      </c>
      <c r="AW143" s="258" t="s">
        <v>36</v>
      </c>
      <c r="AX143" s="258" t="s">
        <v>73</v>
      </c>
      <c r="AY143" s="259" t="s">
        <v>160</v>
      </c>
    </row>
    <row r="144" spans="2:65" s="258" customFormat="1">
      <c r="B144" s="257"/>
      <c r="D144" s="254" t="s">
        <v>171</v>
      </c>
      <c r="E144" s="259" t="s">
        <v>5</v>
      </c>
      <c r="F144" s="260" t="s">
        <v>258</v>
      </c>
      <c r="H144" s="259" t="s">
        <v>5</v>
      </c>
      <c r="I144" s="9"/>
      <c r="L144" s="257"/>
      <c r="M144" s="261"/>
      <c r="N144" s="262"/>
      <c r="O144" s="262"/>
      <c r="P144" s="262"/>
      <c r="Q144" s="262"/>
      <c r="R144" s="262"/>
      <c r="S144" s="262"/>
      <c r="T144" s="263"/>
      <c r="AT144" s="259" t="s">
        <v>171</v>
      </c>
      <c r="AU144" s="259" t="s">
        <v>81</v>
      </c>
      <c r="AV144" s="258" t="s">
        <v>77</v>
      </c>
      <c r="AW144" s="258" t="s">
        <v>36</v>
      </c>
      <c r="AX144" s="258" t="s">
        <v>73</v>
      </c>
      <c r="AY144" s="259" t="s">
        <v>160</v>
      </c>
    </row>
    <row r="145" spans="2:65" s="258" customFormat="1">
      <c r="B145" s="257"/>
      <c r="D145" s="254" t="s">
        <v>171</v>
      </c>
      <c r="E145" s="259" t="s">
        <v>5</v>
      </c>
      <c r="F145" s="260" t="s">
        <v>259</v>
      </c>
      <c r="H145" s="259" t="s">
        <v>5</v>
      </c>
      <c r="I145" s="9"/>
      <c r="L145" s="257"/>
      <c r="M145" s="261"/>
      <c r="N145" s="262"/>
      <c r="O145" s="262"/>
      <c r="P145" s="262"/>
      <c r="Q145" s="262"/>
      <c r="R145" s="262"/>
      <c r="S145" s="262"/>
      <c r="T145" s="263"/>
      <c r="AT145" s="259" t="s">
        <v>171</v>
      </c>
      <c r="AU145" s="259" t="s">
        <v>81</v>
      </c>
      <c r="AV145" s="258" t="s">
        <v>77</v>
      </c>
      <c r="AW145" s="258" t="s">
        <v>36</v>
      </c>
      <c r="AX145" s="258" t="s">
        <v>73</v>
      </c>
      <c r="AY145" s="259" t="s">
        <v>160</v>
      </c>
    </row>
    <row r="146" spans="2:65" s="265" customFormat="1">
      <c r="B146" s="264"/>
      <c r="D146" s="254" t="s">
        <v>171</v>
      </c>
      <c r="E146" s="266" t="s">
        <v>5</v>
      </c>
      <c r="F146" s="267" t="s">
        <v>1605</v>
      </c>
      <c r="H146" s="268">
        <v>72.09</v>
      </c>
      <c r="I146" s="10"/>
      <c r="L146" s="264"/>
      <c r="M146" s="269"/>
      <c r="N146" s="270"/>
      <c r="O146" s="270"/>
      <c r="P146" s="270"/>
      <c r="Q146" s="270"/>
      <c r="R146" s="270"/>
      <c r="S146" s="270"/>
      <c r="T146" s="271"/>
      <c r="AT146" s="266" t="s">
        <v>171</v>
      </c>
      <c r="AU146" s="266" t="s">
        <v>81</v>
      </c>
      <c r="AV146" s="265" t="s">
        <v>81</v>
      </c>
      <c r="AW146" s="265" t="s">
        <v>36</v>
      </c>
      <c r="AX146" s="265" t="s">
        <v>73</v>
      </c>
      <c r="AY146" s="266" t="s">
        <v>160</v>
      </c>
    </row>
    <row r="147" spans="2:65" s="265" customFormat="1">
      <c r="B147" s="264"/>
      <c r="D147" s="254" t="s">
        <v>171</v>
      </c>
      <c r="E147" s="266" t="s">
        <v>5</v>
      </c>
      <c r="F147" s="267" t="s">
        <v>1606</v>
      </c>
      <c r="H147" s="268">
        <v>84.724999999999994</v>
      </c>
      <c r="I147" s="10"/>
      <c r="L147" s="264"/>
      <c r="M147" s="269"/>
      <c r="N147" s="270"/>
      <c r="O147" s="270"/>
      <c r="P147" s="270"/>
      <c r="Q147" s="270"/>
      <c r="R147" s="270"/>
      <c r="S147" s="270"/>
      <c r="T147" s="271"/>
      <c r="AT147" s="266" t="s">
        <v>171</v>
      </c>
      <c r="AU147" s="266" t="s">
        <v>81</v>
      </c>
      <c r="AV147" s="265" t="s">
        <v>81</v>
      </c>
      <c r="AW147" s="265" t="s">
        <v>36</v>
      </c>
      <c r="AX147" s="265" t="s">
        <v>73</v>
      </c>
      <c r="AY147" s="266" t="s">
        <v>160</v>
      </c>
    </row>
    <row r="148" spans="2:65" s="273" customFormat="1">
      <c r="B148" s="272"/>
      <c r="D148" s="254" t="s">
        <v>171</v>
      </c>
      <c r="E148" s="274" t="s">
        <v>5</v>
      </c>
      <c r="F148" s="275" t="s">
        <v>176</v>
      </c>
      <c r="H148" s="276">
        <v>156.815</v>
      </c>
      <c r="I148" s="11"/>
      <c r="L148" s="272"/>
      <c r="M148" s="277"/>
      <c r="N148" s="278"/>
      <c r="O148" s="278"/>
      <c r="P148" s="278"/>
      <c r="Q148" s="278"/>
      <c r="R148" s="278"/>
      <c r="S148" s="278"/>
      <c r="T148" s="279"/>
      <c r="AT148" s="274" t="s">
        <v>171</v>
      </c>
      <c r="AU148" s="274" t="s">
        <v>81</v>
      </c>
      <c r="AV148" s="273" t="s">
        <v>167</v>
      </c>
      <c r="AW148" s="273" t="s">
        <v>36</v>
      </c>
      <c r="AX148" s="273" t="s">
        <v>77</v>
      </c>
      <c r="AY148" s="274" t="s">
        <v>160</v>
      </c>
    </row>
    <row r="149" spans="2:65" s="118" customFormat="1" ht="16.5" customHeight="1">
      <c r="B149" s="113"/>
      <c r="C149" s="243" t="s">
        <v>247</v>
      </c>
      <c r="D149" s="243" t="s">
        <v>162</v>
      </c>
      <c r="E149" s="244" t="s">
        <v>263</v>
      </c>
      <c r="F149" s="245" t="s">
        <v>264</v>
      </c>
      <c r="G149" s="246" t="s">
        <v>210</v>
      </c>
      <c r="H149" s="247">
        <v>472.63299999999998</v>
      </c>
      <c r="I149" s="8"/>
      <c r="J149" s="248">
        <f>ROUND(I149*H149,2)</f>
        <v>0</v>
      </c>
      <c r="K149" s="245" t="s">
        <v>5</v>
      </c>
      <c r="L149" s="113"/>
      <c r="M149" s="249" t="s">
        <v>5</v>
      </c>
      <c r="N149" s="250" t="s">
        <v>44</v>
      </c>
      <c r="O149" s="114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AR149" s="97" t="s">
        <v>167</v>
      </c>
      <c r="AT149" s="97" t="s">
        <v>162</v>
      </c>
      <c r="AU149" s="97" t="s">
        <v>81</v>
      </c>
      <c r="AY149" s="97" t="s">
        <v>160</v>
      </c>
      <c r="BE149" s="253">
        <f>IF(N149="základní",J149,0)</f>
        <v>0</v>
      </c>
      <c r="BF149" s="253">
        <f>IF(N149="snížená",J149,0)</f>
        <v>0</v>
      </c>
      <c r="BG149" s="253">
        <f>IF(N149="zákl. přenesená",J149,0)</f>
        <v>0</v>
      </c>
      <c r="BH149" s="253">
        <f>IF(N149="sníž. přenesená",J149,0)</f>
        <v>0</v>
      </c>
      <c r="BI149" s="253">
        <f>IF(N149="nulová",J149,0)</f>
        <v>0</v>
      </c>
      <c r="BJ149" s="97" t="s">
        <v>77</v>
      </c>
      <c r="BK149" s="253">
        <f>ROUND(I149*H149,2)</f>
        <v>0</v>
      </c>
      <c r="BL149" s="97" t="s">
        <v>167</v>
      </c>
      <c r="BM149" s="97" t="s">
        <v>1607</v>
      </c>
    </row>
    <row r="150" spans="2:65" s="258" customFormat="1">
      <c r="B150" s="257"/>
      <c r="D150" s="254" t="s">
        <v>171</v>
      </c>
      <c r="E150" s="259" t="s">
        <v>5</v>
      </c>
      <c r="F150" s="260" t="s">
        <v>266</v>
      </c>
      <c r="H150" s="259" t="s">
        <v>5</v>
      </c>
      <c r="I150" s="9"/>
      <c r="L150" s="257"/>
      <c r="M150" s="261"/>
      <c r="N150" s="262"/>
      <c r="O150" s="262"/>
      <c r="P150" s="262"/>
      <c r="Q150" s="262"/>
      <c r="R150" s="262"/>
      <c r="S150" s="262"/>
      <c r="T150" s="263"/>
      <c r="AT150" s="259" t="s">
        <v>171</v>
      </c>
      <c r="AU150" s="259" t="s">
        <v>81</v>
      </c>
      <c r="AV150" s="258" t="s">
        <v>77</v>
      </c>
      <c r="AW150" s="258" t="s">
        <v>36</v>
      </c>
      <c r="AX150" s="258" t="s">
        <v>73</v>
      </c>
      <c r="AY150" s="259" t="s">
        <v>160</v>
      </c>
    </row>
    <row r="151" spans="2:65" s="258" customFormat="1">
      <c r="B151" s="257"/>
      <c r="D151" s="254" t="s">
        <v>171</v>
      </c>
      <c r="E151" s="259" t="s">
        <v>5</v>
      </c>
      <c r="F151" s="260" t="s">
        <v>267</v>
      </c>
      <c r="H151" s="259" t="s">
        <v>5</v>
      </c>
      <c r="I151" s="9"/>
      <c r="L151" s="257"/>
      <c r="M151" s="261"/>
      <c r="N151" s="262"/>
      <c r="O151" s="262"/>
      <c r="P151" s="262"/>
      <c r="Q151" s="262"/>
      <c r="R151" s="262"/>
      <c r="S151" s="262"/>
      <c r="T151" s="263"/>
      <c r="AT151" s="259" t="s">
        <v>171</v>
      </c>
      <c r="AU151" s="259" t="s">
        <v>81</v>
      </c>
      <c r="AV151" s="258" t="s">
        <v>77</v>
      </c>
      <c r="AW151" s="258" t="s">
        <v>36</v>
      </c>
      <c r="AX151" s="258" t="s">
        <v>73</v>
      </c>
      <c r="AY151" s="259" t="s">
        <v>160</v>
      </c>
    </row>
    <row r="152" spans="2:65" s="265" customFormat="1">
      <c r="B152" s="264"/>
      <c r="D152" s="254" t="s">
        <v>171</v>
      </c>
      <c r="E152" s="266" t="s">
        <v>5</v>
      </c>
      <c r="F152" s="267" t="s">
        <v>1608</v>
      </c>
      <c r="H152" s="268">
        <v>544.72299999999996</v>
      </c>
      <c r="I152" s="10"/>
      <c r="L152" s="264"/>
      <c r="M152" s="269"/>
      <c r="N152" s="270"/>
      <c r="O152" s="270"/>
      <c r="P152" s="270"/>
      <c r="Q152" s="270"/>
      <c r="R152" s="270"/>
      <c r="S152" s="270"/>
      <c r="T152" s="271"/>
      <c r="AT152" s="266" t="s">
        <v>171</v>
      </c>
      <c r="AU152" s="266" t="s">
        <v>81</v>
      </c>
      <c r="AV152" s="265" t="s">
        <v>81</v>
      </c>
      <c r="AW152" s="265" t="s">
        <v>36</v>
      </c>
      <c r="AX152" s="265" t="s">
        <v>73</v>
      </c>
      <c r="AY152" s="266" t="s">
        <v>160</v>
      </c>
    </row>
    <row r="153" spans="2:65" s="265" customFormat="1">
      <c r="B153" s="264"/>
      <c r="D153" s="254" t="s">
        <v>171</v>
      </c>
      <c r="E153" s="266" t="s">
        <v>5</v>
      </c>
      <c r="F153" s="267" t="s">
        <v>1609</v>
      </c>
      <c r="H153" s="268">
        <v>-72.09</v>
      </c>
      <c r="I153" s="10"/>
      <c r="L153" s="264"/>
      <c r="M153" s="269"/>
      <c r="N153" s="270"/>
      <c r="O153" s="270"/>
      <c r="P153" s="270"/>
      <c r="Q153" s="270"/>
      <c r="R153" s="270"/>
      <c r="S153" s="270"/>
      <c r="T153" s="271"/>
      <c r="AT153" s="266" t="s">
        <v>171</v>
      </c>
      <c r="AU153" s="266" t="s">
        <v>81</v>
      </c>
      <c r="AV153" s="265" t="s">
        <v>81</v>
      </c>
      <c r="AW153" s="265" t="s">
        <v>36</v>
      </c>
      <c r="AX153" s="265" t="s">
        <v>73</v>
      </c>
      <c r="AY153" s="266" t="s">
        <v>160</v>
      </c>
    </row>
    <row r="154" spans="2:65" s="273" customFormat="1">
      <c r="B154" s="272"/>
      <c r="D154" s="254" t="s">
        <v>171</v>
      </c>
      <c r="E154" s="274" t="s">
        <v>5</v>
      </c>
      <c r="F154" s="275" t="s">
        <v>176</v>
      </c>
      <c r="H154" s="276">
        <v>472.63299999999998</v>
      </c>
      <c r="I154" s="11"/>
      <c r="L154" s="272"/>
      <c r="M154" s="277"/>
      <c r="N154" s="278"/>
      <c r="O154" s="278"/>
      <c r="P154" s="278"/>
      <c r="Q154" s="278"/>
      <c r="R154" s="278"/>
      <c r="S154" s="278"/>
      <c r="T154" s="279"/>
      <c r="AT154" s="274" t="s">
        <v>171</v>
      </c>
      <c r="AU154" s="274" t="s">
        <v>81</v>
      </c>
      <c r="AV154" s="273" t="s">
        <v>167</v>
      </c>
      <c r="AW154" s="273" t="s">
        <v>36</v>
      </c>
      <c r="AX154" s="273" t="s">
        <v>77</v>
      </c>
      <c r="AY154" s="274" t="s">
        <v>160</v>
      </c>
    </row>
    <row r="155" spans="2:65" s="118" customFormat="1" ht="25.5" customHeight="1">
      <c r="B155" s="113"/>
      <c r="C155" s="243" t="s">
        <v>11</v>
      </c>
      <c r="D155" s="243" t="s">
        <v>162</v>
      </c>
      <c r="E155" s="244" t="s">
        <v>271</v>
      </c>
      <c r="F155" s="245" t="s">
        <v>272</v>
      </c>
      <c r="G155" s="246" t="s">
        <v>210</v>
      </c>
      <c r="H155" s="247">
        <v>360.43</v>
      </c>
      <c r="I155" s="8"/>
      <c r="J155" s="248">
        <f>ROUND(I155*H155,2)</f>
        <v>0</v>
      </c>
      <c r="K155" s="245" t="s">
        <v>166</v>
      </c>
      <c r="L155" s="113"/>
      <c r="M155" s="249" t="s">
        <v>5</v>
      </c>
      <c r="N155" s="250" t="s">
        <v>44</v>
      </c>
      <c r="O155" s="114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AR155" s="97" t="s">
        <v>167</v>
      </c>
      <c r="AT155" s="97" t="s">
        <v>162</v>
      </c>
      <c r="AU155" s="97" t="s">
        <v>81</v>
      </c>
      <c r="AY155" s="97" t="s">
        <v>160</v>
      </c>
      <c r="BE155" s="253">
        <f>IF(N155="základní",J155,0)</f>
        <v>0</v>
      </c>
      <c r="BF155" s="253">
        <f>IF(N155="snížená",J155,0)</f>
        <v>0</v>
      </c>
      <c r="BG155" s="253">
        <f>IF(N155="zákl. přenesená",J155,0)</f>
        <v>0</v>
      </c>
      <c r="BH155" s="253">
        <f>IF(N155="sníž. přenesená",J155,0)</f>
        <v>0</v>
      </c>
      <c r="BI155" s="253">
        <f>IF(N155="nulová",J155,0)</f>
        <v>0</v>
      </c>
      <c r="BJ155" s="97" t="s">
        <v>77</v>
      </c>
      <c r="BK155" s="253">
        <f>ROUND(I155*H155,2)</f>
        <v>0</v>
      </c>
      <c r="BL155" s="97" t="s">
        <v>167</v>
      </c>
      <c r="BM155" s="97" t="s">
        <v>1610</v>
      </c>
    </row>
    <row r="156" spans="2:65" s="258" customFormat="1">
      <c r="B156" s="257"/>
      <c r="D156" s="254" t="s">
        <v>171</v>
      </c>
      <c r="E156" s="259" t="s">
        <v>5</v>
      </c>
      <c r="F156" s="260" t="s">
        <v>1571</v>
      </c>
      <c r="H156" s="259" t="s">
        <v>5</v>
      </c>
      <c r="I156" s="9"/>
      <c r="L156" s="257"/>
      <c r="M156" s="261"/>
      <c r="N156" s="262"/>
      <c r="O156" s="262"/>
      <c r="P156" s="262"/>
      <c r="Q156" s="262"/>
      <c r="R156" s="262"/>
      <c r="S156" s="262"/>
      <c r="T156" s="263"/>
      <c r="AT156" s="259" t="s">
        <v>171</v>
      </c>
      <c r="AU156" s="259" t="s">
        <v>81</v>
      </c>
      <c r="AV156" s="258" t="s">
        <v>77</v>
      </c>
      <c r="AW156" s="258" t="s">
        <v>36</v>
      </c>
      <c r="AX156" s="258" t="s">
        <v>73</v>
      </c>
      <c r="AY156" s="259" t="s">
        <v>160</v>
      </c>
    </row>
    <row r="157" spans="2:65" s="258" customFormat="1">
      <c r="B157" s="257"/>
      <c r="D157" s="254" t="s">
        <v>171</v>
      </c>
      <c r="E157" s="259" t="s">
        <v>5</v>
      </c>
      <c r="F157" s="260" t="s">
        <v>222</v>
      </c>
      <c r="H157" s="259" t="s">
        <v>5</v>
      </c>
      <c r="I157" s="9"/>
      <c r="L157" s="257"/>
      <c r="M157" s="261"/>
      <c r="N157" s="262"/>
      <c r="O157" s="262"/>
      <c r="P157" s="262"/>
      <c r="Q157" s="262"/>
      <c r="R157" s="262"/>
      <c r="S157" s="262"/>
      <c r="T157" s="263"/>
      <c r="AT157" s="259" t="s">
        <v>171</v>
      </c>
      <c r="AU157" s="259" t="s">
        <v>81</v>
      </c>
      <c r="AV157" s="258" t="s">
        <v>77</v>
      </c>
      <c r="AW157" s="258" t="s">
        <v>36</v>
      </c>
      <c r="AX157" s="258" t="s">
        <v>73</v>
      </c>
      <c r="AY157" s="259" t="s">
        <v>160</v>
      </c>
    </row>
    <row r="158" spans="2:65" s="265" customFormat="1">
      <c r="B158" s="264"/>
      <c r="D158" s="254" t="s">
        <v>171</v>
      </c>
      <c r="E158" s="266" t="s">
        <v>5</v>
      </c>
      <c r="F158" s="267" t="s">
        <v>1611</v>
      </c>
      <c r="H158" s="268">
        <v>72.09</v>
      </c>
      <c r="I158" s="10"/>
      <c r="L158" s="264"/>
      <c r="M158" s="269"/>
      <c r="N158" s="270"/>
      <c r="O158" s="270"/>
      <c r="P158" s="270"/>
      <c r="Q158" s="270"/>
      <c r="R158" s="270"/>
      <c r="S158" s="270"/>
      <c r="T158" s="271"/>
      <c r="AT158" s="266" t="s">
        <v>171</v>
      </c>
      <c r="AU158" s="266" t="s">
        <v>81</v>
      </c>
      <c r="AV158" s="265" t="s">
        <v>81</v>
      </c>
      <c r="AW158" s="265" t="s">
        <v>36</v>
      </c>
      <c r="AX158" s="265" t="s">
        <v>73</v>
      </c>
      <c r="AY158" s="266" t="s">
        <v>160</v>
      </c>
    </row>
    <row r="159" spans="2:65" s="265" customFormat="1">
      <c r="B159" s="264"/>
      <c r="D159" s="254" t="s">
        <v>171</v>
      </c>
      <c r="E159" s="266" t="s">
        <v>5</v>
      </c>
      <c r="F159" s="267" t="s">
        <v>1612</v>
      </c>
      <c r="H159" s="268">
        <v>288.33999999999997</v>
      </c>
      <c r="I159" s="10"/>
      <c r="L159" s="264"/>
      <c r="M159" s="269"/>
      <c r="N159" s="270"/>
      <c r="O159" s="270"/>
      <c r="P159" s="270"/>
      <c r="Q159" s="270"/>
      <c r="R159" s="270"/>
      <c r="S159" s="270"/>
      <c r="T159" s="271"/>
      <c r="AT159" s="266" t="s">
        <v>171</v>
      </c>
      <c r="AU159" s="266" t="s">
        <v>81</v>
      </c>
      <c r="AV159" s="265" t="s">
        <v>81</v>
      </c>
      <c r="AW159" s="265" t="s">
        <v>36</v>
      </c>
      <c r="AX159" s="265" t="s">
        <v>73</v>
      </c>
      <c r="AY159" s="266" t="s">
        <v>160</v>
      </c>
    </row>
    <row r="160" spans="2:65" s="273" customFormat="1">
      <c r="B160" s="272"/>
      <c r="D160" s="254" t="s">
        <v>171</v>
      </c>
      <c r="E160" s="274" t="s">
        <v>5</v>
      </c>
      <c r="F160" s="275" t="s">
        <v>176</v>
      </c>
      <c r="H160" s="276">
        <v>360.43</v>
      </c>
      <c r="I160" s="11"/>
      <c r="L160" s="272"/>
      <c r="M160" s="277"/>
      <c r="N160" s="278"/>
      <c r="O160" s="278"/>
      <c r="P160" s="278"/>
      <c r="Q160" s="278"/>
      <c r="R160" s="278"/>
      <c r="S160" s="278"/>
      <c r="T160" s="279"/>
      <c r="AT160" s="274" t="s">
        <v>171</v>
      </c>
      <c r="AU160" s="274" t="s">
        <v>81</v>
      </c>
      <c r="AV160" s="273" t="s">
        <v>167</v>
      </c>
      <c r="AW160" s="273" t="s">
        <v>36</v>
      </c>
      <c r="AX160" s="273" t="s">
        <v>77</v>
      </c>
      <c r="AY160" s="274" t="s">
        <v>160</v>
      </c>
    </row>
    <row r="161" spans="2:65" s="118" customFormat="1" ht="25.5" customHeight="1">
      <c r="B161" s="113"/>
      <c r="C161" s="280" t="s">
        <v>262</v>
      </c>
      <c r="D161" s="280" t="s">
        <v>277</v>
      </c>
      <c r="E161" s="281" t="s">
        <v>278</v>
      </c>
      <c r="F161" s="282" t="s">
        <v>279</v>
      </c>
      <c r="G161" s="283" t="s">
        <v>280</v>
      </c>
      <c r="H161" s="284">
        <v>576.67999999999995</v>
      </c>
      <c r="I161" s="12"/>
      <c r="J161" s="285">
        <f>ROUND(I161*H161,2)</f>
        <v>0</v>
      </c>
      <c r="K161" s="282" t="s">
        <v>5</v>
      </c>
      <c r="L161" s="286"/>
      <c r="M161" s="287" t="s">
        <v>5</v>
      </c>
      <c r="N161" s="288" t="s">
        <v>44</v>
      </c>
      <c r="O161" s="114"/>
      <c r="P161" s="251">
        <f>O161*H161</f>
        <v>0</v>
      </c>
      <c r="Q161" s="251">
        <v>0</v>
      </c>
      <c r="R161" s="251">
        <f>Q161*H161</f>
        <v>0</v>
      </c>
      <c r="S161" s="251">
        <v>0</v>
      </c>
      <c r="T161" s="252">
        <f>S161*H161</f>
        <v>0</v>
      </c>
      <c r="AR161" s="97" t="s">
        <v>213</v>
      </c>
      <c r="AT161" s="97" t="s">
        <v>277</v>
      </c>
      <c r="AU161" s="97" t="s">
        <v>81</v>
      </c>
      <c r="AY161" s="97" t="s">
        <v>160</v>
      </c>
      <c r="BE161" s="253">
        <f>IF(N161="základní",J161,0)</f>
        <v>0</v>
      </c>
      <c r="BF161" s="253">
        <f>IF(N161="snížená",J161,0)</f>
        <v>0</v>
      </c>
      <c r="BG161" s="253">
        <f>IF(N161="zákl. přenesená",J161,0)</f>
        <v>0</v>
      </c>
      <c r="BH161" s="253">
        <f>IF(N161="sníž. přenesená",J161,0)</f>
        <v>0</v>
      </c>
      <c r="BI161" s="253">
        <f>IF(N161="nulová",J161,0)</f>
        <v>0</v>
      </c>
      <c r="BJ161" s="97" t="s">
        <v>77</v>
      </c>
      <c r="BK161" s="253">
        <f>ROUND(I161*H161,2)</f>
        <v>0</v>
      </c>
      <c r="BL161" s="97" t="s">
        <v>167</v>
      </c>
      <c r="BM161" s="97" t="s">
        <v>1613</v>
      </c>
    </row>
    <row r="162" spans="2:65" s="118" customFormat="1" ht="27">
      <c r="B162" s="113"/>
      <c r="D162" s="254" t="s">
        <v>169</v>
      </c>
      <c r="F162" s="255" t="s">
        <v>282</v>
      </c>
      <c r="I162" s="6"/>
      <c r="L162" s="113"/>
      <c r="M162" s="256"/>
      <c r="N162" s="114"/>
      <c r="O162" s="114"/>
      <c r="P162" s="114"/>
      <c r="Q162" s="114"/>
      <c r="R162" s="114"/>
      <c r="S162" s="114"/>
      <c r="T162" s="144"/>
      <c r="AT162" s="97" t="s">
        <v>169</v>
      </c>
      <c r="AU162" s="97" t="s">
        <v>81</v>
      </c>
    </row>
    <row r="163" spans="2:65" s="265" customFormat="1">
      <c r="B163" s="264"/>
      <c r="D163" s="254" t="s">
        <v>171</v>
      </c>
      <c r="E163" s="266" t="s">
        <v>5</v>
      </c>
      <c r="F163" s="267" t="s">
        <v>1614</v>
      </c>
      <c r="H163" s="268">
        <v>576.67999999999995</v>
      </c>
      <c r="I163" s="10"/>
      <c r="L163" s="264"/>
      <c r="M163" s="269"/>
      <c r="N163" s="270"/>
      <c r="O163" s="270"/>
      <c r="P163" s="270"/>
      <c r="Q163" s="270"/>
      <c r="R163" s="270"/>
      <c r="S163" s="270"/>
      <c r="T163" s="271"/>
      <c r="AT163" s="266" t="s">
        <v>171</v>
      </c>
      <c r="AU163" s="266" t="s">
        <v>81</v>
      </c>
      <c r="AV163" s="265" t="s">
        <v>81</v>
      </c>
      <c r="AW163" s="265" t="s">
        <v>36</v>
      </c>
      <c r="AX163" s="265" t="s">
        <v>77</v>
      </c>
      <c r="AY163" s="266" t="s">
        <v>160</v>
      </c>
    </row>
    <row r="164" spans="2:65" s="118" customFormat="1" ht="38.25" customHeight="1">
      <c r="B164" s="113"/>
      <c r="C164" s="243" t="s">
        <v>270</v>
      </c>
      <c r="D164" s="243" t="s">
        <v>162</v>
      </c>
      <c r="E164" s="244" t="s">
        <v>285</v>
      </c>
      <c r="F164" s="245" t="s">
        <v>286</v>
      </c>
      <c r="G164" s="246" t="s">
        <v>210</v>
      </c>
      <c r="H164" s="247">
        <v>72.09</v>
      </c>
      <c r="I164" s="8"/>
      <c r="J164" s="248">
        <f>ROUND(I164*H164,2)</f>
        <v>0</v>
      </c>
      <c r="K164" s="245" t="s">
        <v>5</v>
      </c>
      <c r="L164" s="113"/>
      <c r="M164" s="249" t="s">
        <v>5</v>
      </c>
      <c r="N164" s="250" t="s">
        <v>44</v>
      </c>
      <c r="O164" s="114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AR164" s="97" t="s">
        <v>167</v>
      </c>
      <c r="AT164" s="97" t="s">
        <v>162</v>
      </c>
      <c r="AU164" s="97" t="s">
        <v>81</v>
      </c>
      <c r="AY164" s="97" t="s">
        <v>160</v>
      </c>
      <c r="BE164" s="253">
        <f>IF(N164="základní",J164,0)</f>
        <v>0</v>
      </c>
      <c r="BF164" s="253">
        <f>IF(N164="snížená",J164,0)</f>
        <v>0</v>
      </c>
      <c r="BG164" s="253">
        <f>IF(N164="zákl. přenesená",J164,0)</f>
        <v>0</v>
      </c>
      <c r="BH164" s="253">
        <f>IF(N164="sníž. přenesená",J164,0)</f>
        <v>0</v>
      </c>
      <c r="BI164" s="253">
        <f>IF(N164="nulová",J164,0)</f>
        <v>0</v>
      </c>
      <c r="BJ164" s="97" t="s">
        <v>77</v>
      </c>
      <c r="BK164" s="253">
        <f>ROUND(I164*H164,2)</f>
        <v>0</v>
      </c>
      <c r="BL164" s="97" t="s">
        <v>167</v>
      </c>
      <c r="BM164" s="97" t="s">
        <v>1615</v>
      </c>
    </row>
    <row r="165" spans="2:65" s="118" customFormat="1" ht="38.25" customHeight="1">
      <c r="B165" s="113"/>
      <c r="C165" s="243" t="s">
        <v>276</v>
      </c>
      <c r="D165" s="243" t="s">
        <v>162</v>
      </c>
      <c r="E165" s="244" t="s">
        <v>289</v>
      </c>
      <c r="F165" s="245" t="s">
        <v>290</v>
      </c>
      <c r="G165" s="246" t="s">
        <v>210</v>
      </c>
      <c r="H165" s="247">
        <v>85.76</v>
      </c>
      <c r="I165" s="8"/>
      <c r="J165" s="248">
        <f>ROUND(I165*H165,2)</f>
        <v>0</v>
      </c>
      <c r="K165" s="245" t="s">
        <v>166</v>
      </c>
      <c r="L165" s="113"/>
      <c r="M165" s="249" t="s">
        <v>5</v>
      </c>
      <c r="N165" s="250" t="s">
        <v>44</v>
      </c>
      <c r="O165" s="114"/>
      <c r="P165" s="251">
        <f>O165*H165</f>
        <v>0</v>
      </c>
      <c r="Q165" s="251">
        <v>0</v>
      </c>
      <c r="R165" s="251">
        <f>Q165*H165</f>
        <v>0</v>
      </c>
      <c r="S165" s="251">
        <v>0</v>
      </c>
      <c r="T165" s="252">
        <f>S165*H165</f>
        <v>0</v>
      </c>
      <c r="AR165" s="97" t="s">
        <v>167</v>
      </c>
      <c r="AT165" s="97" t="s">
        <v>162</v>
      </c>
      <c r="AU165" s="97" t="s">
        <v>81</v>
      </c>
      <c r="AY165" s="97" t="s">
        <v>160</v>
      </c>
      <c r="BE165" s="253">
        <f>IF(N165="základní",J165,0)</f>
        <v>0</v>
      </c>
      <c r="BF165" s="253">
        <f>IF(N165="snížená",J165,0)</f>
        <v>0</v>
      </c>
      <c r="BG165" s="253">
        <f>IF(N165="zákl. přenesená",J165,0)</f>
        <v>0</v>
      </c>
      <c r="BH165" s="253">
        <f>IF(N165="sníž. přenesená",J165,0)</f>
        <v>0</v>
      </c>
      <c r="BI165" s="253">
        <f>IF(N165="nulová",J165,0)</f>
        <v>0</v>
      </c>
      <c r="BJ165" s="97" t="s">
        <v>77</v>
      </c>
      <c r="BK165" s="253">
        <f>ROUND(I165*H165,2)</f>
        <v>0</v>
      </c>
      <c r="BL165" s="97" t="s">
        <v>167</v>
      </c>
      <c r="BM165" s="97" t="s">
        <v>1616</v>
      </c>
    </row>
    <row r="166" spans="2:65" s="258" customFormat="1">
      <c r="B166" s="257"/>
      <c r="D166" s="254" t="s">
        <v>171</v>
      </c>
      <c r="E166" s="259" t="s">
        <v>5</v>
      </c>
      <c r="F166" s="260" t="s">
        <v>324</v>
      </c>
      <c r="H166" s="259" t="s">
        <v>5</v>
      </c>
      <c r="I166" s="9"/>
      <c r="L166" s="257"/>
      <c r="M166" s="261"/>
      <c r="N166" s="262"/>
      <c r="O166" s="262"/>
      <c r="P166" s="262"/>
      <c r="Q166" s="262"/>
      <c r="R166" s="262"/>
      <c r="S166" s="262"/>
      <c r="T166" s="263"/>
      <c r="AT166" s="259" t="s">
        <v>171</v>
      </c>
      <c r="AU166" s="259" t="s">
        <v>81</v>
      </c>
      <c r="AV166" s="258" t="s">
        <v>77</v>
      </c>
      <c r="AW166" s="258" t="s">
        <v>36</v>
      </c>
      <c r="AX166" s="258" t="s">
        <v>73</v>
      </c>
      <c r="AY166" s="259" t="s">
        <v>160</v>
      </c>
    </row>
    <row r="167" spans="2:65" s="258" customFormat="1">
      <c r="B167" s="257"/>
      <c r="D167" s="254" t="s">
        <v>171</v>
      </c>
      <c r="E167" s="259" t="s">
        <v>5</v>
      </c>
      <c r="F167" s="260" t="s">
        <v>222</v>
      </c>
      <c r="H167" s="259" t="s">
        <v>5</v>
      </c>
      <c r="I167" s="9"/>
      <c r="L167" s="257"/>
      <c r="M167" s="261"/>
      <c r="N167" s="262"/>
      <c r="O167" s="262"/>
      <c r="P167" s="262"/>
      <c r="Q167" s="262"/>
      <c r="R167" s="262"/>
      <c r="S167" s="262"/>
      <c r="T167" s="263"/>
      <c r="AT167" s="259" t="s">
        <v>171</v>
      </c>
      <c r="AU167" s="259" t="s">
        <v>81</v>
      </c>
      <c r="AV167" s="258" t="s">
        <v>77</v>
      </c>
      <c r="AW167" s="258" t="s">
        <v>36</v>
      </c>
      <c r="AX167" s="258" t="s">
        <v>73</v>
      </c>
      <c r="AY167" s="259" t="s">
        <v>160</v>
      </c>
    </row>
    <row r="168" spans="2:65" s="265" customFormat="1">
      <c r="B168" s="264"/>
      <c r="D168" s="254" t="s">
        <v>171</v>
      </c>
      <c r="E168" s="266" t="s">
        <v>5</v>
      </c>
      <c r="F168" s="267" t="s">
        <v>1617</v>
      </c>
      <c r="H168" s="268">
        <v>85.76</v>
      </c>
      <c r="I168" s="10"/>
      <c r="L168" s="264"/>
      <c r="M168" s="269"/>
      <c r="N168" s="270"/>
      <c r="O168" s="270"/>
      <c r="P168" s="270"/>
      <c r="Q168" s="270"/>
      <c r="R168" s="270"/>
      <c r="S168" s="270"/>
      <c r="T168" s="271"/>
      <c r="AT168" s="266" t="s">
        <v>171</v>
      </c>
      <c r="AU168" s="266" t="s">
        <v>81</v>
      </c>
      <c r="AV168" s="265" t="s">
        <v>81</v>
      </c>
      <c r="AW168" s="265" t="s">
        <v>36</v>
      </c>
      <c r="AX168" s="265" t="s">
        <v>77</v>
      </c>
      <c r="AY168" s="266" t="s">
        <v>160</v>
      </c>
    </row>
    <row r="169" spans="2:65" s="118" customFormat="1" ht="16.5" customHeight="1">
      <c r="B169" s="113"/>
      <c r="C169" s="280" t="s">
        <v>284</v>
      </c>
      <c r="D169" s="280" t="s">
        <v>277</v>
      </c>
      <c r="E169" s="281" t="s">
        <v>294</v>
      </c>
      <c r="F169" s="282" t="s">
        <v>295</v>
      </c>
      <c r="G169" s="283" t="s">
        <v>280</v>
      </c>
      <c r="H169" s="284">
        <v>171.52</v>
      </c>
      <c r="I169" s="12"/>
      <c r="J169" s="285">
        <f>ROUND(I169*H169,2)</f>
        <v>0</v>
      </c>
      <c r="K169" s="282" t="s">
        <v>188</v>
      </c>
      <c r="L169" s="286"/>
      <c r="M169" s="287" t="s">
        <v>5</v>
      </c>
      <c r="N169" s="288" t="s">
        <v>44</v>
      </c>
      <c r="O169" s="114"/>
      <c r="P169" s="251">
        <f>O169*H169</f>
        <v>0</v>
      </c>
      <c r="Q169" s="251">
        <v>0</v>
      </c>
      <c r="R169" s="251">
        <f>Q169*H169</f>
        <v>0</v>
      </c>
      <c r="S169" s="251">
        <v>0</v>
      </c>
      <c r="T169" s="252">
        <f>S169*H169</f>
        <v>0</v>
      </c>
      <c r="AR169" s="97" t="s">
        <v>213</v>
      </c>
      <c r="AT169" s="97" t="s">
        <v>277</v>
      </c>
      <c r="AU169" s="97" t="s">
        <v>81</v>
      </c>
      <c r="AY169" s="97" t="s">
        <v>160</v>
      </c>
      <c r="BE169" s="253">
        <f>IF(N169="základní",J169,0)</f>
        <v>0</v>
      </c>
      <c r="BF169" s="253">
        <f>IF(N169="snížená",J169,0)</f>
        <v>0</v>
      </c>
      <c r="BG169" s="253">
        <f>IF(N169="zákl. přenesená",J169,0)</f>
        <v>0</v>
      </c>
      <c r="BH169" s="253">
        <f>IF(N169="sníž. přenesená",J169,0)</f>
        <v>0</v>
      </c>
      <c r="BI169" s="253">
        <f>IF(N169="nulová",J169,0)</f>
        <v>0</v>
      </c>
      <c r="BJ169" s="97" t="s">
        <v>77</v>
      </c>
      <c r="BK169" s="253">
        <f>ROUND(I169*H169,2)</f>
        <v>0</v>
      </c>
      <c r="BL169" s="97" t="s">
        <v>167</v>
      </c>
      <c r="BM169" s="97" t="s">
        <v>1618</v>
      </c>
    </row>
    <row r="170" spans="2:65" s="118" customFormat="1" ht="27">
      <c r="B170" s="113"/>
      <c r="D170" s="254" t="s">
        <v>169</v>
      </c>
      <c r="F170" s="255" t="s">
        <v>282</v>
      </c>
      <c r="I170" s="6"/>
      <c r="L170" s="113"/>
      <c r="M170" s="256"/>
      <c r="N170" s="114"/>
      <c r="O170" s="114"/>
      <c r="P170" s="114"/>
      <c r="Q170" s="114"/>
      <c r="R170" s="114"/>
      <c r="S170" s="114"/>
      <c r="T170" s="144"/>
      <c r="AT170" s="97" t="s">
        <v>169</v>
      </c>
      <c r="AU170" s="97" t="s">
        <v>81</v>
      </c>
    </row>
    <row r="171" spans="2:65" s="265" customFormat="1">
      <c r="B171" s="264"/>
      <c r="D171" s="254" t="s">
        <v>171</v>
      </c>
      <c r="F171" s="267" t="s">
        <v>1619</v>
      </c>
      <c r="H171" s="268">
        <v>171.52</v>
      </c>
      <c r="I171" s="10"/>
      <c r="L171" s="264"/>
      <c r="M171" s="269"/>
      <c r="N171" s="270"/>
      <c r="O171" s="270"/>
      <c r="P171" s="270"/>
      <c r="Q171" s="270"/>
      <c r="R171" s="270"/>
      <c r="S171" s="270"/>
      <c r="T171" s="271"/>
      <c r="AT171" s="266" t="s">
        <v>171</v>
      </c>
      <c r="AU171" s="266" t="s">
        <v>81</v>
      </c>
      <c r="AV171" s="265" t="s">
        <v>81</v>
      </c>
      <c r="AW171" s="265" t="s">
        <v>6</v>
      </c>
      <c r="AX171" s="265" t="s">
        <v>77</v>
      </c>
      <c r="AY171" s="266" t="s">
        <v>160</v>
      </c>
    </row>
    <row r="172" spans="2:65" s="231" customFormat="1" ht="29.85" customHeight="1">
      <c r="B172" s="230"/>
      <c r="D172" s="232" t="s">
        <v>72</v>
      </c>
      <c r="E172" s="241" t="s">
        <v>81</v>
      </c>
      <c r="F172" s="241" t="s">
        <v>319</v>
      </c>
      <c r="I172" s="7"/>
      <c r="J172" s="242">
        <f>BK172</f>
        <v>0</v>
      </c>
      <c r="L172" s="230"/>
      <c r="M172" s="235"/>
      <c r="N172" s="236"/>
      <c r="O172" s="236"/>
      <c r="P172" s="237">
        <f>SUM(P173:P176)</f>
        <v>0</v>
      </c>
      <c r="Q172" s="236"/>
      <c r="R172" s="237">
        <f>SUM(R173:R176)</f>
        <v>0.22490569999999996</v>
      </c>
      <c r="S172" s="236"/>
      <c r="T172" s="238">
        <f>SUM(T173:T176)</f>
        <v>0</v>
      </c>
      <c r="AR172" s="232" t="s">
        <v>77</v>
      </c>
      <c r="AT172" s="239" t="s">
        <v>72</v>
      </c>
      <c r="AU172" s="239" t="s">
        <v>77</v>
      </c>
      <c r="AY172" s="232" t="s">
        <v>160</v>
      </c>
      <c r="BK172" s="240">
        <f>SUM(BK173:BK176)</f>
        <v>0</v>
      </c>
    </row>
    <row r="173" spans="2:65" s="118" customFormat="1" ht="25.5" customHeight="1">
      <c r="B173" s="113"/>
      <c r="C173" s="243" t="s">
        <v>288</v>
      </c>
      <c r="D173" s="243" t="s">
        <v>162</v>
      </c>
      <c r="E173" s="244" t="s">
        <v>321</v>
      </c>
      <c r="F173" s="245" t="s">
        <v>322</v>
      </c>
      <c r="G173" s="246" t="s">
        <v>210</v>
      </c>
      <c r="H173" s="247">
        <v>44.673000000000002</v>
      </c>
      <c r="I173" s="8"/>
      <c r="J173" s="248">
        <f>ROUND(I173*H173,2)</f>
        <v>0</v>
      </c>
      <c r="K173" s="245" t="s">
        <v>166</v>
      </c>
      <c r="L173" s="113"/>
      <c r="M173" s="249" t="s">
        <v>5</v>
      </c>
      <c r="N173" s="250" t="s">
        <v>44</v>
      </c>
      <c r="O173" s="114"/>
      <c r="P173" s="251">
        <f>O173*H173</f>
        <v>0</v>
      </c>
      <c r="Q173" s="251">
        <v>0</v>
      </c>
      <c r="R173" s="251">
        <f>Q173*H173</f>
        <v>0</v>
      </c>
      <c r="S173" s="251">
        <v>0</v>
      </c>
      <c r="T173" s="252">
        <f>S173*H173</f>
        <v>0</v>
      </c>
      <c r="AR173" s="97" t="s">
        <v>167</v>
      </c>
      <c r="AT173" s="97" t="s">
        <v>162</v>
      </c>
      <c r="AU173" s="97" t="s">
        <v>81</v>
      </c>
      <c r="AY173" s="97" t="s">
        <v>160</v>
      </c>
      <c r="BE173" s="253">
        <f>IF(N173="základní",J173,0)</f>
        <v>0</v>
      </c>
      <c r="BF173" s="253">
        <f>IF(N173="snížená",J173,0)</f>
        <v>0</v>
      </c>
      <c r="BG173" s="253">
        <f>IF(N173="zákl. přenesená",J173,0)</f>
        <v>0</v>
      </c>
      <c r="BH173" s="253">
        <f>IF(N173="sníž. přenesená",J173,0)</f>
        <v>0</v>
      </c>
      <c r="BI173" s="253">
        <f>IF(N173="nulová",J173,0)</f>
        <v>0</v>
      </c>
      <c r="BJ173" s="97" t="s">
        <v>77</v>
      </c>
      <c r="BK173" s="253">
        <f>ROUND(I173*H173,2)</f>
        <v>0</v>
      </c>
      <c r="BL173" s="97" t="s">
        <v>167</v>
      </c>
      <c r="BM173" s="97" t="s">
        <v>1620</v>
      </c>
    </row>
    <row r="174" spans="2:65" s="258" customFormat="1">
      <c r="B174" s="257"/>
      <c r="D174" s="254" t="s">
        <v>171</v>
      </c>
      <c r="E174" s="259" t="s">
        <v>5</v>
      </c>
      <c r="F174" s="260" t="s">
        <v>1571</v>
      </c>
      <c r="H174" s="259" t="s">
        <v>5</v>
      </c>
      <c r="I174" s="9"/>
      <c r="L174" s="257"/>
      <c r="M174" s="261"/>
      <c r="N174" s="262"/>
      <c r="O174" s="262"/>
      <c r="P174" s="262"/>
      <c r="Q174" s="262"/>
      <c r="R174" s="262"/>
      <c r="S174" s="262"/>
      <c r="T174" s="263"/>
      <c r="AT174" s="259" t="s">
        <v>171</v>
      </c>
      <c r="AU174" s="259" t="s">
        <v>81</v>
      </c>
      <c r="AV174" s="258" t="s">
        <v>77</v>
      </c>
      <c r="AW174" s="258" t="s">
        <v>36</v>
      </c>
      <c r="AX174" s="258" t="s">
        <v>73</v>
      </c>
      <c r="AY174" s="259" t="s">
        <v>160</v>
      </c>
    </row>
    <row r="175" spans="2:65" s="265" customFormat="1">
      <c r="B175" s="264"/>
      <c r="D175" s="254" t="s">
        <v>171</v>
      </c>
      <c r="E175" s="266" t="s">
        <v>5</v>
      </c>
      <c r="F175" s="267" t="s">
        <v>1595</v>
      </c>
      <c r="H175" s="268">
        <v>44.673000000000002</v>
      </c>
      <c r="I175" s="10"/>
      <c r="L175" s="264"/>
      <c r="M175" s="269"/>
      <c r="N175" s="270"/>
      <c r="O175" s="270"/>
      <c r="P175" s="270"/>
      <c r="Q175" s="270"/>
      <c r="R175" s="270"/>
      <c r="S175" s="270"/>
      <c r="T175" s="271"/>
      <c r="AT175" s="266" t="s">
        <v>171</v>
      </c>
      <c r="AU175" s="266" t="s">
        <v>81</v>
      </c>
      <c r="AV175" s="265" t="s">
        <v>81</v>
      </c>
      <c r="AW175" s="265" t="s">
        <v>36</v>
      </c>
      <c r="AX175" s="265" t="s">
        <v>77</v>
      </c>
      <c r="AY175" s="266" t="s">
        <v>160</v>
      </c>
    </row>
    <row r="176" spans="2:65" s="118" customFormat="1" ht="16.5" customHeight="1">
      <c r="B176" s="113"/>
      <c r="C176" s="243" t="s">
        <v>10</v>
      </c>
      <c r="D176" s="243" t="s">
        <v>162</v>
      </c>
      <c r="E176" s="244" t="s">
        <v>327</v>
      </c>
      <c r="F176" s="245" t="s">
        <v>328</v>
      </c>
      <c r="G176" s="246" t="s">
        <v>187</v>
      </c>
      <c r="H176" s="247">
        <v>308.08999999999997</v>
      </c>
      <c r="I176" s="8"/>
      <c r="J176" s="248">
        <f>ROUND(I176*H176,2)</f>
        <v>0</v>
      </c>
      <c r="K176" s="245" t="s">
        <v>166</v>
      </c>
      <c r="L176" s="113"/>
      <c r="M176" s="249" t="s">
        <v>5</v>
      </c>
      <c r="N176" s="250" t="s">
        <v>44</v>
      </c>
      <c r="O176" s="114"/>
      <c r="P176" s="251">
        <f>O176*H176</f>
        <v>0</v>
      </c>
      <c r="Q176" s="251">
        <v>7.2999999999999996E-4</v>
      </c>
      <c r="R176" s="251">
        <f>Q176*H176</f>
        <v>0.22490569999999996</v>
      </c>
      <c r="S176" s="251">
        <v>0</v>
      </c>
      <c r="T176" s="252">
        <f>S176*H176</f>
        <v>0</v>
      </c>
      <c r="AR176" s="97" t="s">
        <v>167</v>
      </c>
      <c r="AT176" s="97" t="s">
        <v>162</v>
      </c>
      <c r="AU176" s="97" t="s">
        <v>81</v>
      </c>
      <c r="AY176" s="97" t="s">
        <v>160</v>
      </c>
      <c r="BE176" s="253">
        <f>IF(N176="základní",J176,0)</f>
        <v>0</v>
      </c>
      <c r="BF176" s="253">
        <f>IF(N176="snížená",J176,0)</f>
        <v>0</v>
      </c>
      <c r="BG176" s="253">
        <f>IF(N176="zákl. přenesená",J176,0)</f>
        <v>0</v>
      </c>
      <c r="BH176" s="253">
        <f>IF(N176="sníž. přenesená",J176,0)</f>
        <v>0</v>
      </c>
      <c r="BI176" s="253">
        <f>IF(N176="nulová",J176,0)</f>
        <v>0</v>
      </c>
      <c r="BJ176" s="97" t="s">
        <v>77</v>
      </c>
      <c r="BK176" s="253">
        <f>ROUND(I176*H176,2)</f>
        <v>0</v>
      </c>
      <c r="BL176" s="97" t="s">
        <v>167</v>
      </c>
      <c r="BM176" s="97" t="s">
        <v>1621</v>
      </c>
    </row>
    <row r="177" spans="2:65" s="231" customFormat="1" ht="29.85" customHeight="1">
      <c r="B177" s="230"/>
      <c r="D177" s="232" t="s">
        <v>72</v>
      </c>
      <c r="E177" s="241" t="s">
        <v>167</v>
      </c>
      <c r="F177" s="241" t="s">
        <v>343</v>
      </c>
      <c r="I177" s="7"/>
      <c r="J177" s="242">
        <f>BK177</f>
        <v>0</v>
      </c>
      <c r="L177" s="230"/>
      <c r="M177" s="235"/>
      <c r="N177" s="236"/>
      <c r="O177" s="236"/>
      <c r="P177" s="237">
        <f>SUM(P178:P193)</f>
        <v>0</v>
      </c>
      <c r="Q177" s="236"/>
      <c r="R177" s="237">
        <f>SUM(R178:R193)</f>
        <v>0.16830000000000001</v>
      </c>
      <c r="S177" s="236"/>
      <c r="T177" s="238">
        <f>SUM(T178:T193)</f>
        <v>0</v>
      </c>
      <c r="AR177" s="232" t="s">
        <v>77</v>
      </c>
      <c r="AT177" s="239" t="s">
        <v>72</v>
      </c>
      <c r="AU177" s="239" t="s">
        <v>77</v>
      </c>
      <c r="AY177" s="232" t="s">
        <v>160</v>
      </c>
      <c r="BK177" s="240">
        <f>SUM(BK178:BK193)</f>
        <v>0</v>
      </c>
    </row>
    <row r="178" spans="2:65" s="118" customFormat="1" ht="25.5" customHeight="1">
      <c r="B178" s="113"/>
      <c r="C178" s="243" t="s">
        <v>298</v>
      </c>
      <c r="D178" s="243" t="s">
        <v>162</v>
      </c>
      <c r="E178" s="244" t="s">
        <v>1622</v>
      </c>
      <c r="F178" s="245" t="s">
        <v>1623</v>
      </c>
      <c r="G178" s="246" t="s">
        <v>210</v>
      </c>
      <c r="H178" s="247">
        <v>1</v>
      </c>
      <c r="I178" s="8"/>
      <c r="J178" s="248">
        <f>ROUND(I178*H178,2)</f>
        <v>0</v>
      </c>
      <c r="K178" s="245" t="s">
        <v>188</v>
      </c>
      <c r="L178" s="113"/>
      <c r="M178" s="249" t="s">
        <v>5</v>
      </c>
      <c r="N178" s="250" t="s">
        <v>44</v>
      </c>
      <c r="O178" s="114"/>
      <c r="P178" s="251">
        <f>O178*H178</f>
        <v>0</v>
      </c>
      <c r="Q178" s="251">
        <v>0</v>
      </c>
      <c r="R178" s="251">
        <f>Q178*H178</f>
        <v>0</v>
      </c>
      <c r="S178" s="251">
        <v>0</v>
      </c>
      <c r="T178" s="252">
        <f>S178*H178</f>
        <v>0</v>
      </c>
      <c r="AR178" s="97" t="s">
        <v>167</v>
      </c>
      <c r="AT178" s="97" t="s">
        <v>162</v>
      </c>
      <c r="AU178" s="97" t="s">
        <v>81</v>
      </c>
      <c r="AY178" s="97" t="s">
        <v>160</v>
      </c>
      <c r="BE178" s="253">
        <f>IF(N178="základní",J178,0)</f>
        <v>0</v>
      </c>
      <c r="BF178" s="253">
        <f>IF(N178="snížená",J178,0)</f>
        <v>0</v>
      </c>
      <c r="BG178" s="253">
        <f>IF(N178="zákl. přenesená",J178,0)</f>
        <v>0</v>
      </c>
      <c r="BH178" s="253">
        <f>IF(N178="sníž. přenesená",J178,0)</f>
        <v>0</v>
      </c>
      <c r="BI178" s="253">
        <f>IF(N178="nulová",J178,0)</f>
        <v>0</v>
      </c>
      <c r="BJ178" s="97" t="s">
        <v>77</v>
      </c>
      <c r="BK178" s="253">
        <f>ROUND(I178*H178,2)</f>
        <v>0</v>
      </c>
      <c r="BL178" s="97" t="s">
        <v>167</v>
      </c>
      <c r="BM178" s="97" t="s">
        <v>1624</v>
      </c>
    </row>
    <row r="179" spans="2:65" s="258" customFormat="1">
      <c r="B179" s="257"/>
      <c r="D179" s="254" t="s">
        <v>171</v>
      </c>
      <c r="E179" s="259" t="s">
        <v>5</v>
      </c>
      <c r="F179" s="260" t="s">
        <v>1625</v>
      </c>
      <c r="H179" s="259" t="s">
        <v>5</v>
      </c>
      <c r="I179" s="9"/>
      <c r="L179" s="257"/>
      <c r="M179" s="261"/>
      <c r="N179" s="262"/>
      <c r="O179" s="262"/>
      <c r="P179" s="262"/>
      <c r="Q179" s="262"/>
      <c r="R179" s="262"/>
      <c r="S179" s="262"/>
      <c r="T179" s="263"/>
      <c r="AT179" s="259" t="s">
        <v>171</v>
      </c>
      <c r="AU179" s="259" t="s">
        <v>81</v>
      </c>
      <c r="AV179" s="258" t="s">
        <v>77</v>
      </c>
      <c r="AW179" s="258" t="s">
        <v>36</v>
      </c>
      <c r="AX179" s="258" t="s">
        <v>73</v>
      </c>
      <c r="AY179" s="259" t="s">
        <v>160</v>
      </c>
    </row>
    <row r="180" spans="2:65" s="265" customFormat="1">
      <c r="B180" s="264"/>
      <c r="D180" s="254" t="s">
        <v>171</v>
      </c>
      <c r="E180" s="266" t="s">
        <v>5</v>
      </c>
      <c r="F180" s="267" t="s">
        <v>1408</v>
      </c>
      <c r="H180" s="268">
        <v>1</v>
      </c>
      <c r="I180" s="10"/>
      <c r="L180" s="264"/>
      <c r="M180" s="269"/>
      <c r="N180" s="270"/>
      <c r="O180" s="270"/>
      <c r="P180" s="270"/>
      <c r="Q180" s="270"/>
      <c r="R180" s="270"/>
      <c r="S180" s="270"/>
      <c r="T180" s="271"/>
      <c r="AT180" s="266" t="s">
        <v>171</v>
      </c>
      <c r="AU180" s="266" t="s">
        <v>81</v>
      </c>
      <c r="AV180" s="265" t="s">
        <v>81</v>
      </c>
      <c r="AW180" s="265" t="s">
        <v>36</v>
      </c>
      <c r="AX180" s="265" t="s">
        <v>77</v>
      </c>
      <c r="AY180" s="266" t="s">
        <v>160</v>
      </c>
    </row>
    <row r="181" spans="2:65" s="118" customFormat="1" ht="25.5" customHeight="1">
      <c r="B181" s="113"/>
      <c r="C181" s="243" t="s">
        <v>303</v>
      </c>
      <c r="D181" s="243" t="s">
        <v>162</v>
      </c>
      <c r="E181" s="244" t="s">
        <v>345</v>
      </c>
      <c r="F181" s="245" t="s">
        <v>346</v>
      </c>
      <c r="G181" s="246" t="s">
        <v>210</v>
      </c>
      <c r="H181" s="247">
        <v>50.83</v>
      </c>
      <c r="I181" s="8"/>
      <c r="J181" s="248">
        <f>ROUND(I181*H181,2)</f>
        <v>0</v>
      </c>
      <c r="K181" s="245" t="s">
        <v>188</v>
      </c>
      <c r="L181" s="113"/>
      <c r="M181" s="249" t="s">
        <v>5</v>
      </c>
      <c r="N181" s="250" t="s">
        <v>44</v>
      </c>
      <c r="O181" s="114"/>
      <c r="P181" s="251">
        <f>O181*H181</f>
        <v>0</v>
      </c>
      <c r="Q181" s="251">
        <v>0</v>
      </c>
      <c r="R181" s="251">
        <f>Q181*H181</f>
        <v>0</v>
      </c>
      <c r="S181" s="251">
        <v>0</v>
      </c>
      <c r="T181" s="252">
        <f>S181*H181</f>
        <v>0</v>
      </c>
      <c r="AR181" s="97" t="s">
        <v>167</v>
      </c>
      <c r="AT181" s="97" t="s">
        <v>162</v>
      </c>
      <c r="AU181" s="97" t="s">
        <v>81</v>
      </c>
      <c r="AY181" s="97" t="s">
        <v>160</v>
      </c>
      <c r="BE181" s="253">
        <f>IF(N181="základní",J181,0)</f>
        <v>0</v>
      </c>
      <c r="BF181" s="253">
        <f>IF(N181="snížená",J181,0)</f>
        <v>0</v>
      </c>
      <c r="BG181" s="253">
        <f>IF(N181="zákl. přenesená",J181,0)</f>
        <v>0</v>
      </c>
      <c r="BH181" s="253">
        <f>IF(N181="sníž. přenesená",J181,0)</f>
        <v>0</v>
      </c>
      <c r="BI181" s="253">
        <f>IF(N181="nulová",J181,0)</f>
        <v>0</v>
      </c>
      <c r="BJ181" s="97" t="s">
        <v>77</v>
      </c>
      <c r="BK181" s="253">
        <f>ROUND(I181*H181,2)</f>
        <v>0</v>
      </c>
      <c r="BL181" s="97" t="s">
        <v>167</v>
      </c>
      <c r="BM181" s="97" t="s">
        <v>1626</v>
      </c>
    </row>
    <row r="182" spans="2:65" s="258" customFormat="1">
      <c r="B182" s="257"/>
      <c r="D182" s="254" t="s">
        <v>171</v>
      </c>
      <c r="E182" s="259" t="s">
        <v>5</v>
      </c>
      <c r="F182" s="260" t="s">
        <v>324</v>
      </c>
      <c r="H182" s="259" t="s">
        <v>5</v>
      </c>
      <c r="I182" s="9"/>
      <c r="L182" s="257"/>
      <c r="M182" s="261"/>
      <c r="N182" s="262"/>
      <c r="O182" s="262"/>
      <c r="P182" s="262"/>
      <c r="Q182" s="262"/>
      <c r="R182" s="262"/>
      <c r="S182" s="262"/>
      <c r="T182" s="263"/>
      <c r="AT182" s="259" t="s">
        <v>171</v>
      </c>
      <c r="AU182" s="259" t="s">
        <v>81</v>
      </c>
      <c r="AV182" s="258" t="s">
        <v>77</v>
      </c>
      <c r="AW182" s="258" t="s">
        <v>36</v>
      </c>
      <c r="AX182" s="258" t="s">
        <v>73</v>
      </c>
      <c r="AY182" s="259" t="s">
        <v>160</v>
      </c>
    </row>
    <row r="183" spans="2:65" s="258" customFormat="1">
      <c r="B183" s="257"/>
      <c r="D183" s="254" t="s">
        <v>171</v>
      </c>
      <c r="E183" s="259" t="s">
        <v>5</v>
      </c>
      <c r="F183" s="260" t="s">
        <v>222</v>
      </c>
      <c r="H183" s="259" t="s">
        <v>5</v>
      </c>
      <c r="I183" s="9"/>
      <c r="L183" s="257"/>
      <c r="M183" s="261"/>
      <c r="N183" s="262"/>
      <c r="O183" s="262"/>
      <c r="P183" s="262"/>
      <c r="Q183" s="262"/>
      <c r="R183" s="262"/>
      <c r="S183" s="262"/>
      <c r="T183" s="263"/>
      <c r="AT183" s="259" t="s">
        <v>171</v>
      </c>
      <c r="AU183" s="259" t="s">
        <v>81</v>
      </c>
      <c r="AV183" s="258" t="s">
        <v>77</v>
      </c>
      <c r="AW183" s="258" t="s">
        <v>36</v>
      </c>
      <c r="AX183" s="258" t="s">
        <v>73</v>
      </c>
      <c r="AY183" s="259" t="s">
        <v>160</v>
      </c>
    </row>
    <row r="184" spans="2:65" s="265" customFormat="1">
      <c r="B184" s="264"/>
      <c r="D184" s="254" t="s">
        <v>171</v>
      </c>
      <c r="E184" s="266" t="s">
        <v>5</v>
      </c>
      <c r="F184" s="267" t="s">
        <v>1627</v>
      </c>
      <c r="H184" s="268">
        <v>50.83</v>
      </c>
      <c r="I184" s="10"/>
      <c r="L184" s="264"/>
      <c r="M184" s="269"/>
      <c r="N184" s="270"/>
      <c r="O184" s="270"/>
      <c r="P184" s="270"/>
      <c r="Q184" s="270"/>
      <c r="R184" s="270"/>
      <c r="S184" s="270"/>
      <c r="T184" s="271"/>
      <c r="AT184" s="266" t="s">
        <v>171</v>
      </c>
      <c r="AU184" s="266" t="s">
        <v>81</v>
      </c>
      <c r="AV184" s="265" t="s">
        <v>81</v>
      </c>
      <c r="AW184" s="265" t="s">
        <v>36</v>
      </c>
      <c r="AX184" s="265" t="s">
        <v>77</v>
      </c>
      <c r="AY184" s="266" t="s">
        <v>160</v>
      </c>
    </row>
    <row r="185" spans="2:65" s="118" customFormat="1" ht="25.5" customHeight="1">
      <c r="B185" s="113"/>
      <c r="C185" s="243" t="s">
        <v>308</v>
      </c>
      <c r="D185" s="243" t="s">
        <v>162</v>
      </c>
      <c r="E185" s="244" t="s">
        <v>939</v>
      </c>
      <c r="F185" s="245" t="s">
        <v>940</v>
      </c>
      <c r="G185" s="246" t="s">
        <v>353</v>
      </c>
      <c r="H185" s="247">
        <v>22</v>
      </c>
      <c r="I185" s="8"/>
      <c r="J185" s="248">
        <f>ROUND(I185*H185,2)</f>
        <v>0</v>
      </c>
      <c r="K185" s="245" t="s">
        <v>188</v>
      </c>
      <c r="L185" s="113"/>
      <c r="M185" s="249" t="s">
        <v>5</v>
      </c>
      <c r="N185" s="250" t="s">
        <v>44</v>
      </c>
      <c r="O185" s="114"/>
      <c r="P185" s="251">
        <f>O185*H185</f>
        <v>0</v>
      </c>
      <c r="Q185" s="251">
        <v>1.65E-3</v>
      </c>
      <c r="R185" s="251">
        <f>Q185*H185</f>
        <v>3.6299999999999999E-2</v>
      </c>
      <c r="S185" s="251">
        <v>0</v>
      </c>
      <c r="T185" s="252">
        <f>S185*H185</f>
        <v>0</v>
      </c>
      <c r="AR185" s="97" t="s">
        <v>167</v>
      </c>
      <c r="AT185" s="97" t="s">
        <v>162</v>
      </c>
      <c r="AU185" s="97" t="s">
        <v>81</v>
      </c>
      <c r="AY185" s="97" t="s">
        <v>160</v>
      </c>
      <c r="BE185" s="253">
        <f>IF(N185="základní",J185,0)</f>
        <v>0</v>
      </c>
      <c r="BF185" s="253">
        <f>IF(N185="snížená",J185,0)</f>
        <v>0</v>
      </c>
      <c r="BG185" s="253">
        <f>IF(N185="zákl. přenesená",J185,0)</f>
        <v>0</v>
      </c>
      <c r="BH185" s="253">
        <f>IF(N185="sníž. přenesená",J185,0)</f>
        <v>0</v>
      </c>
      <c r="BI185" s="253">
        <f>IF(N185="nulová",J185,0)</f>
        <v>0</v>
      </c>
      <c r="BJ185" s="97" t="s">
        <v>77</v>
      </c>
      <c r="BK185" s="253">
        <f>ROUND(I185*H185,2)</f>
        <v>0</v>
      </c>
      <c r="BL185" s="97" t="s">
        <v>167</v>
      </c>
      <c r="BM185" s="97" t="s">
        <v>1628</v>
      </c>
    </row>
    <row r="186" spans="2:65" s="265" customFormat="1">
      <c r="B186" s="264"/>
      <c r="D186" s="254" t="s">
        <v>171</v>
      </c>
      <c r="E186" s="266" t="s">
        <v>5</v>
      </c>
      <c r="F186" s="267" t="s">
        <v>298</v>
      </c>
      <c r="H186" s="268">
        <v>22</v>
      </c>
      <c r="I186" s="10"/>
      <c r="L186" s="264"/>
      <c r="M186" s="269"/>
      <c r="N186" s="270"/>
      <c r="O186" s="270"/>
      <c r="P186" s="270"/>
      <c r="Q186" s="270"/>
      <c r="R186" s="270"/>
      <c r="S186" s="270"/>
      <c r="T186" s="271"/>
      <c r="AT186" s="266" t="s">
        <v>171</v>
      </c>
      <c r="AU186" s="266" t="s">
        <v>81</v>
      </c>
      <c r="AV186" s="265" t="s">
        <v>81</v>
      </c>
      <c r="AW186" s="265" t="s">
        <v>36</v>
      </c>
      <c r="AX186" s="265" t="s">
        <v>77</v>
      </c>
      <c r="AY186" s="266" t="s">
        <v>160</v>
      </c>
    </row>
    <row r="187" spans="2:65" s="118" customFormat="1" ht="16.5" customHeight="1">
      <c r="B187" s="113"/>
      <c r="C187" s="280" t="s">
        <v>313</v>
      </c>
      <c r="D187" s="280" t="s">
        <v>277</v>
      </c>
      <c r="E187" s="281" t="s">
        <v>942</v>
      </c>
      <c r="F187" s="282" t="s">
        <v>943</v>
      </c>
      <c r="G187" s="283" t="s">
        <v>353</v>
      </c>
      <c r="H187" s="284">
        <v>22</v>
      </c>
      <c r="I187" s="12"/>
      <c r="J187" s="285">
        <f>ROUND(I187*H187,2)</f>
        <v>0</v>
      </c>
      <c r="K187" s="282" t="s">
        <v>5</v>
      </c>
      <c r="L187" s="286"/>
      <c r="M187" s="287" t="s">
        <v>5</v>
      </c>
      <c r="N187" s="288" t="s">
        <v>44</v>
      </c>
      <c r="O187" s="114"/>
      <c r="P187" s="251">
        <f>O187*H187</f>
        <v>0</v>
      </c>
      <c r="Q187" s="251">
        <v>6.0000000000000001E-3</v>
      </c>
      <c r="R187" s="251">
        <f>Q187*H187</f>
        <v>0.13200000000000001</v>
      </c>
      <c r="S187" s="251">
        <v>0</v>
      </c>
      <c r="T187" s="252">
        <f>S187*H187</f>
        <v>0</v>
      </c>
      <c r="AR187" s="97" t="s">
        <v>213</v>
      </c>
      <c r="AT187" s="97" t="s">
        <v>277</v>
      </c>
      <c r="AU187" s="97" t="s">
        <v>81</v>
      </c>
      <c r="AY187" s="97" t="s">
        <v>160</v>
      </c>
      <c r="BE187" s="253">
        <f>IF(N187="základní",J187,0)</f>
        <v>0</v>
      </c>
      <c r="BF187" s="253">
        <f>IF(N187="snížená",J187,0)</f>
        <v>0</v>
      </c>
      <c r="BG187" s="253">
        <f>IF(N187="zákl. přenesená",J187,0)</f>
        <v>0</v>
      </c>
      <c r="BH187" s="253">
        <f>IF(N187="sníž. přenesená",J187,0)</f>
        <v>0</v>
      </c>
      <c r="BI187" s="253">
        <f>IF(N187="nulová",J187,0)</f>
        <v>0</v>
      </c>
      <c r="BJ187" s="97" t="s">
        <v>77</v>
      </c>
      <c r="BK187" s="253">
        <f>ROUND(I187*H187,2)</f>
        <v>0</v>
      </c>
      <c r="BL187" s="97" t="s">
        <v>167</v>
      </c>
      <c r="BM187" s="97" t="s">
        <v>1629</v>
      </c>
    </row>
    <row r="188" spans="2:65" s="118" customFormat="1" ht="25.5" customHeight="1">
      <c r="B188" s="113"/>
      <c r="C188" s="243" t="s">
        <v>320</v>
      </c>
      <c r="D188" s="243" t="s">
        <v>162</v>
      </c>
      <c r="E188" s="244" t="s">
        <v>840</v>
      </c>
      <c r="F188" s="245" t="s">
        <v>841</v>
      </c>
      <c r="G188" s="246" t="s">
        <v>210</v>
      </c>
      <c r="H188" s="247">
        <v>0.46899999999999997</v>
      </c>
      <c r="I188" s="8"/>
      <c r="J188" s="248">
        <f>ROUND(I188*H188,2)</f>
        <v>0</v>
      </c>
      <c r="K188" s="245" t="s">
        <v>188</v>
      </c>
      <c r="L188" s="113"/>
      <c r="M188" s="249" t="s">
        <v>5</v>
      </c>
      <c r="N188" s="250" t="s">
        <v>44</v>
      </c>
      <c r="O188" s="114"/>
      <c r="P188" s="251">
        <f>O188*H188</f>
        <v>0</v>
      </c>
      <c r="Q188" s="251">
        <v>0</v>
      </c>
      <c r="R188" s="251">
        <f>Q188*H188</f>
        <v>0</v>
      </c>
      <c r="S188" s="251">
        <v>0</v>
      </c>
      <c r="T188" s="252">
        <f>S188*H188</f>
        <v>0</v>
      </c>
      <c r="AR188" s="97" t="s">
        <v>167</v>
      </c>
      <c r="AT188" s="97" t="s">
        <v>162</v>
      </c>
      <c r="AU188" s="97" t="s">
        <v>81</v>
      </c>
      <c r="AY188" s="97" t="s">
        <v>160</v>
      </c>
      <c r="BE188" s="253">
        <f>IF(N188="základní",J188,0)</f>
        <v>0</v>
      </c>
      <c r="BF188" s="253">
        <f>IF(N188="snížená",J188,0)</f>
        <v>0</v>
      </c>
      <c r="BG188" s="253">
        <f>IF(N188="zákl. přenesená",J188,0)</f>
        <v>0</v>
      </c>
      <c r="BH188" s="253">
        <f>IF(N188="sníž. přenesená",J188,0)</f>
        <v>0</v>
      </c>
      <c r="BI188" s="253">
        <f>IF(N188="nulová",J188,0)</f>
        <v>0</v>
      </c>
      <c r="BJ188" s="97" t="s">
        <v>77</v>
      </c>
      <c r="BK188" s="253">
        <f>ROUND(I188*H188,2)</f>
        <v>0</v>
      </c>
      <c r="BL188" s="97" t="s">
        <v>167</v>
      </c>
      <c r="BM188" s="97" t="s">
        <v>1630</v>
      </c>
    </row>
    <row r="189" spans="2:65" s="258" customFormat="1">
      <c r="B189" s="257"/>
      <c r="D189" s="254" t="s">
        <v>171</v>
      </c>
      <c r="E189" s="259" t="s">
        <v>5</v>
      </c>
      <c r="F189" s="260" t="s">
        <v>1631</v>
      </c>
      <c r="H189" s="259" t="s">
        <v>5</v>
      </c>
      <c r="I189" s="9"/>
      <c r="L189" s="257"/>
      <c r="M189" s="261"/>
      <c r="N189" s="262"/>
      <c r="O189" s="262"/>
      <c r="P189" s="262"/>
      <c r="Q189" s="262"/>
      <c r="R189" s="262"/>
      <c r="S189" s="262"/>
      <c r="T189" s="263"/>
      <c r="AT189" s="259" t="s">
        <v>171</v>
      </c>
      <c r="AU189" s="259" t="s">
        <v>81</v>
      </c>
      <c r="AV189" s="258" t="s">
        <v>77</v>
      </c>
      <c r="AW189" s="258" t="s">
        <v>36</v>
      </c>
      <c r="AX189" s="258" t="s">
        <v>73</v>
      </c>
      <c r="AY189" s="259" t="s">
        <v>160</v>
      </c>
    </row>
    <row r="190" spans="2:65" s="265" customFormat="1">
      <c r="B190" s="264"/>
      <c r="D190" s="254" t="s">
        <v>171</v>
      </c>
      <c r="E190" s="266" t="s">
        <v>5</v>
      </c>
      <c r="F190" s="267" t="s">
        <v>1632</v>
      </c>
      <c r="H190" s="268">
        <v>0.16</v>
      </c>
      <c r="I190" s="10"/>
      <c r="L190" s="264"/>
      <c r="M190" s="269"/>
      <c r="N190" s="270"/>
      <c r="O190" s="270"/>
      <c r="P190" s="270"/>
      <c r="Q190" s="270"/>
      <c r="R190" s="270"/>
      <c r="S190" s="270"/>
      <c r="T190" s="271"/>
      <c r="AT190" s="266" t="s">
        <v>171</v>
      </c>
      <c r="AU190" s="266" t="s">
        <v>81</v>
      </c>
      <c r="AV190" s="265" t="s">
        <v>81</v>
      </c>
      <c r="AW190" s="265" t="s">
        <v>36</v>
      </c>
      <c r="AX190" s="265" t="s">
        <v>73</v>
      </c>
      <c r="AY190" s="266" t="s">
        <v>160</v>
      </c>
    </row>
    <row r="191" spans="2:65" s="265" customFormat="1">
      <c r="B191" s="264"/>
      <c r="D191" s="254" t="s">
        <v>171</v>
      </c>
      <c r="E191" s="266" t="s">
        <v>5</v>
      </c>
      <c r="F191" s="267" t="s">
        <v>1633</v>
      </c>
      <c r="H191" s="268">
        <v>4.4999999999999998E-2</v>
      </c>
      <c r="I191" s="10"/>
      <c r="L191" s="264"/>
      <c r="M191" s="269"/>
      <c r="N191" s="270"/>
      <c r="O191" s="270"/>
      <c r="P191" s="270"/>
      <c r="Q191" s="270"/>
      <c r="R191" s="270"/>
      <c r="S191" s="270"/>
      <c r="T191" s="271"/>
      <c r="AT191" s="266" t="s">
        <v>171</v>
      </c>
      <c r="AU191" s="266" t="s">
        <v>81</v>
      </c>
      <c r="AV191" s="265" t="s">
        <v>81</v>
      </c>
      <c r="AW191" s="265" t="s">
        <v>36</v>
      </c>
      <c r="AX191" s="265" t="s">
        <v>73</v>
      </c>
      <c r="AY191" s="266" t="s">
        <v>160</v>
      </c>
    </row>
    <row r="192" spans="2:65" s="265" customFormat="1">
      <c r="B192" s="264"/>
      <c r="D192" s="254" t="s">
        <v>171</v>
      </c>
      <c r="E192" s="266" t="s">
        <v>5</v>
      </c>
      <c r="F192" s="267" t="s">
        <v>1634</v>
      </c>
      <c r="H192" s="268">
        <v>0.26400000000000001</v>
      </c>
      <c r="I192" s="10"/>
      <c r="L192" s="264"/>
      <c r="M192" s="269"/>
      <c r="N192" s="270"/>
      <c r="O192" s="270"/>
      <c r="P192" s="270"/>
      <c r="Q192" s="270"/>
      <c r="R192" s="270"/>
      <c r="S192" s="270"/>
      <c r="T192" s="271"/>
      <c r="AT192" s="266" t="s">
        <v>171</v>
      </c>
      <c r="AU192" s="266" t="s">
        <v>81</v>
      </c>
      <c r="AV192" s="265" t="s">
        <v>81</v>
      </c>
      <c r="AW192" s="265" t="s">
        <v>36</v>
      </c>
      <c r="AX192" s="265" t="s">
        <v>73</v>
      </c>
      <c r="AY192" s="266" t="s">
        <v>160</v>
      </c>
    </row>
    <row r="193" spans="2:65" s="273" customFormat="1">
      <c r="B193" s="272"/>
      <c r="D193" s="254" t="s">
        <v>171</v>
      </c>
      <c r="E193" s="274" t="s">
        <v>5</v>
      </c>
      <c r="F193" s="275" t="s">
        <v>176</v>
      </c>
      <c r="H193" s="276">
        <v>0.46899999999999997</v>
      </c>
      <c r="I193" s="11"/>
      <c r="L193" s="272"/>
      <c r="M193" s="277"/>
      <c r="N193" s="278"/>
      <c r="O193" s="278"/>
      <c r="P193" s="278"/>
      <c r="Q193" s="278"/>
      <c r="R193" s="278"/>
      <c r="S193" s="278"/>
      <c r="T193" s="279"/>
      <c r="AT193" s="274" t="s">
        <v>171</v>
      </c>
      <c r="AU193" s="274" t="s">
        <v>81</v>
      </c>
      <c r="AV193" s="273" t="s">
        <v>167</v>
      </c>
      <c r="AW193" s="273" t="s">
        <v>36</v>
      </c>
      <c r="AX193" s="273" t="s">
        <v>77</v>
      </c>
      <c r="AY193" s="274" t="s">
        <v>160</v>
      </c>
    </row>
    <row r="194" spans="2:65" s="231" customFormat="1" ht="29.85" customHeight="1">
      <c r="B194" s="230"/>
      <c r="D194" s="232" t="s">
        <v>72</v>
      </c>
      <c r="E194" s="241" t="s">
        <v>104</v>
      </c>
      <c r="F194" s="241" t="s">
        <v>379</v>
      </c>
      <c r="I194" s="7"/>
      <c r="J194" s="242">
        <f>BK194</f>
        <v>0</v>
      </c>
      <c r="L194" s="230"/>
      <c r="M194" s="235"/>
      <c r="N194" s="236"/>
      <c r="O194" s="236"/>
      <c r="P194" s="237">
        <f>SUM(P195:P221)</f>
        <v>0</v>
      </c>
      <c r="Q194" s="236"/>
      <c r="R194" s="237">
        <f>SUM(R195:R221)</f>
        <v>0</v>
      </c>
      <c r="S194" s="236"/>
      <c r="T194" s="238">
        <f>SUM(T195:T221)</f>
        <v>0</v>
      </c>
      <c r="AR194" s="232" t="s">
        <v>77</v>
      </c>
      <c r="AT194" s="239" t="s">
        <v>72</v>
      </c>
      <c r="AU194" s="239" t="s">
        <v>77</v>
      </c>
      <c r="AY194" s="232" t="s">
        <v>160</v>
      </c>
      <c r="BK194" s="240">
        <f>SUM(BK195:BK221)</f>
        <v>0</v>
      </c>
    </row>
    <row r="195" spans="2:65" s="118" customFormat="1" ht="25.5" customHeight="1">
      <c r="B195" s="113"/>
      <c r="C195" s="243" t="s">
        <v>326</v>
      </c>
      <c r="D195" s="243" t="s">
        <v>162</v>
      </c>
      <c r="E195" s="244" t="s">
        <v>381</v>
      </c>
      <c r="F195" s="245" t="s">
        <v>382</v>
      </c>
      <c r="G195" s="246" t="s">
        <v>165</v>
      </c>
      <c r="H195" s="247">
        <v>338.899</v>
      </c>
      <c r="I195" s="8"/>
      <c r="J195" s="248">
        <f>ROUND(I195*H195,2)</f>
        <v>0</v>
      </c>
      <c r="K195" s="245" t="s">
        <v>188</v>
      </c>
      <c r="L195" s="113"/>
      <c r="M195" s="249" t="s">
        <v>5</v>
      </c>
      <c r="N195" s="250" t="s">
        <v>44</v>
      </c>
      <c r="O195" s="114"/>
      <c r="P195" s="251">
        <f>O195*H195</f>
        <v>0</v>
      </c>
      <c r="Q195" s="251">
        <v>0</v>
      </c>
      <c r="R195" s="251">
        <f>Q195*H195</f>
        <v>0</v>
      </c>
      <c r="S195" s="251">
        <v>0</v>
      </c>
      <c r="T195" s="252">
        <f>S195*H195</f>
        <v>0</v>
      </c>
      <c r="AR195" s="97" t="s">
        <v>167</v>
      </c>
      <c r="AT195" s="97" t="s">
        <v>162</v>
      </c>
      <c r="AU195" s="97" t="s">
        <v>81</v>
      </c>
      <c r="AY195" s="97" t="s">
        <v>160</v>
      </c>
      <c r="BE195" s="253">
        <f>IF(N195="základní",J195,0)</f>
        <v>0</v>
      </c>
      <c r="BF195" s="253">
        <f>IF(N195="snížená",J195,0)</f>
        <v>0</v>
      </c>
      <c r="BG195" s="253">
        <f>IF(N195="zákl. přenesená",J195,0)</f>
        <v>0</v>
      </c>
      <c r="BH195" s="253">
        <f>IF(N195="sníž. přenesená",J195,0)</f>
        <v>0</v>
      </c>
      <c r="BI195" s="253">
        <f>IF(N195="nulová",J195,0)</f>
        <v>0</v>
      </c>
      <c r="BJ195" s="97" t="s">
        <v>77</v>
      </c>
      <c r="BK195" s="253">
        <f>ROUND(I195*H195,2)</f>
        <v>0</v>
      </c>
      <c r="BL195" s="97" t="s">
        <v>167</v>
      </c>
      <c r="BM195" s="97" t="s">
        <v>1635</v>
      </c>
    </row>
    <row r="196" spans="2:65" s="258" customFormat="1">
      <c r="B196" s="257"/>
      <c r="D196" s="254" t="s">
        <v>171</v>
      </c>
      <c r="E196" s="259" t="s">
        <v>5</v>
      </c>
      <c r="F196" s="260" t="s">
        <v>384</v>
      </c>
      <c r="H196" s="259" t="s">
        <v>5</v>
      </c>
      <c r="I196" s="9"/>
      <c r="L196" s="257"/>
      <c r="M196" s="261"/>
      <c r="N196" s="262"/>
      <c r="O196" s="262"/>
      <c r="P196" s="262"/>
      <c r="Q196" s="262"/>
      <c r="R196" s="262"/>
      <c r="S196" s="262"/>
      <c r="T196" s="263"/>
      <c r="AT196" s="259" t="s">
        <v>171</v>
      </c>
      <c r="AU196" s="259" t="s">
        <v>81</v>
      </c>
      <c r="AV196" s="258" t="s">
        <v>77</v>
      </c>
      <c r="AW196" s="258" t="s">
        <v>36</v>
      </c>
      <c r="AX196" s="258" t="s">
        <v>73</v>
      </c>
      <c r="AY196" s="259" t="s">
        <v>160</v>
      </c>
    </row>
    <row r="197" spans="2:65" s="265" customFormat="1">
      <c r="B197" s="264"/>
      <c r="D197" s="254" t="s">
        <v>171</v>
      </c>
      <c r="E197" s="266" t="s">
        <v>5</v>
      </c>
      <c r="F197" s="267" t="s">
        <v>1636</v>
      </c>
      <c r="H197" s="268">
        <v>338.899</v>
      </c>
      <c r="I197" s="10"/>
      <c r="L197" s="264"/>
      <c r="M197" s="269"/>
      <c r="N197" s="270"/>
      <c r="O197" s="270"/>
      <c r="P197" s="270"/>
      <c r="Q197" s="270"/>
      <c r="R197" s="270"/>
      <c r="S197" s="270"/>
      <c r="T197" s="271"/>
      <c r="AT197" s="266" t="s">
        <v>171</v>
      </c>
      <c r="AU197" s="266" t="s">
        <v>81</v>
      </c>
      <c r="AV197" s="265" t="s">
        <v>81</v>
      </c>
      <c r="AW197" s="265" t="s">
        <v>36</v>
      </c>
      <c r="AX197" s="265" t="s">
        <v>77</v>
      </c>
      <c r="AY197" s="266" t="s">
        <v>160</v>
      </c>
    </row>
    <row r="198" spans="2:65" s="118" customFormat="1" ht="25.5" customHeight="1">
      <c r="B198" s="113"/>
      <c r="C198" s="243" t="s">
        <v>331</v>
      </c>
      <c r="D198" s="243" t="s">
        <v>162</v>
      </c>
      <c r="E198" s="244" t="s">
        <v>387</v>
      </c>
      <c r="F198" s="245" t="s">
        <v>388</v>
      </c>
      <c r="G198" s="246" t="s">
        <v>165</v>
      </c>
      <c r="H198" s="247">
        <v>338.899</v>
      </c>
      <c r="I198" s="8"/>
      <c r="J198" s="248">
        <f>ROUND(I198*H198,2)</f>
        <v>0</v>
      </c>
      <c r="K198" s="245" t="s">
        <v>188</v>
      </c>
      <c r="L198" s="113"/>
      <c r="M198" s="249" t="s">
        <v>5</v>
      </c>
      <c r="N198" s="250" t="s">
        <v>44</v>
      </c>
      <c r="O198" s="114"/>
      <c r="P198" s="251">
        <f>O198*H198</f>
        <v>0</v>
      </c>
      <c r="Q198" s="251">
        <v>0</v>
      </c>
      <c r="R198" s="251">
        <f>Q198*H198</f>
        <v>0</v>
      </c>
      <c r="S198" s="251">
        <v>0</v>
      </c>
      <c r="T198" s="252">
        <f>S198*H198</f>
        <v>0</v>
      </c>
      <c r="AR198" s="97" t="s">
        <v>167</v>
      </c>
      <c r="AT198" s="97" t="s">
        <v>162</v>
      </c>
      <c r="AU198" s="97" t="s">
        <v>81</v>
      </c>
      <c r="AY198" s="97" t="s">
        <v>160</v>
      </c>
      <c r="BE198" s="253">
        <f>IF(N198="základní",J198,0)</f>
        <v>0</v>
      </c>
      <c r="BF198" s="253">
        <f>IF(N198="snížená",J198,0)</f>
        <v>0</v>
      </c>
      <c r="BG198" s="253">
        <f>IF(N198="zákl. přenesená",J198,0)</f>
        <v>0</v>
      </c>
      <c r="BH198" s="253">
        <f>IF(N198="sníž. přenesená",J198,0)</f>
        <v>0</v>
      </c>
      <c r="BI198" s="253">
        <f>IF(N198="nulová",J198,0)</f>
        <v>0</v>
      </c>
      <c r="BJ198" s="97" t="s">
        <v>77</v>
      </c>
      <c r="BK198" s="253">
        <f>ROUND(I198*H198,2)</f>
        <v>0</v>
      </c>
      <c r="BL198" s="97" t="s">
        <v>167</v>
      </c>
      <c r="BM198" s="97" t="s">
        <v>1637</v>
      </c>
    </row>
    <row r="199" spans="2:65" s="258" customFormat="1">
      <c r="B199" s="257"/>
      <c r="D199" s="254" t="s">
        <v>171</v>
      </c>
      <c r="E199" s="259" t="s">
        <v>5</v>
      </c>
      <c r="F199" s="260" t="s">
        <v>390</v>
      </c>
      <c r="H199" s="259" t="s">
        <v>5</v>
      </c>
      <c r="I199" s="9"/>
      <c r="L199" s="257"/>
      <c r="M199" s="261"/>
      <c r="N199" s="262"/>
      <c r="O199" s="262"/>
      <c r="P199" s="262"/>
      <c r="Q199" s="262"/>
      <c r="R199" s="262"/>
      <c r="S199" s="262"/>
      <c r="T199" s="263"/>
      <c r="AT199" s="259" t="s">
        <v>171</v>
      </c>
      <c r="AU199" s="259" t="s">
        <v>81</v>
      </c>
      <c r="AV199" s="258" t="s">
        <v>77</v>
      </c>
      <c r="AW199" s="258" t="s">
        <v>36</v>
      </c>
      <c r="AX199" s="258" t="s">
        <v>73</v>
      </c>
      <c r="AY199" s="259" t="s">
        <v>160</v>
      </c>
    </row>
    <row r="200" spans="2:65" s="258" customFormat="1">
      <c r="B200" s="257"/>
      <c r="D200" s="254" t="s">
        <v>171</v>
      </c>
      <c r="E200" s="259" t="s">
        <v>5</v>
      </c>
      <c r="F200" s="260" t="s">
        <v>391</v>
      </c>
      <c r="H200" s="259" t="s">
        <v>5</v>
      </c>
      <c r="I200" s="9"/>
      <c r="L200" s="257"/>
      <c r="M200" s="261"/>
      <c r="N200" s="262"/>
      <c r="O200" s="262"/>
      <c r="P200" s="262"/>
      <c r="Q200" s="262"/>
      <c r="R200" s="262"/>
      <c r="S200" s="262"/>
      <c r="T200" s="263"/>
      <c r="AT200" s="259" t="s">
        <v>171</v>
      </c>
      <c r="AU200" s="259" t="s">
        <v>81</v>
      </c>
      <c r="AV200" s="258" t="s">
        <v>77</v>
      </c>
      <c r="AW200" s="258" t="s">
        <v>36</v>
      </c>
      <c r="AX200" s="258" t="s">
        <v>73</v>
      </c>
      <c r="AY200" s="259" t="s">
        <v>160</v>
      </c>
    </row>
    <row r="201" spans="2:65" s="265" customFormat="1">
      <c r="B201" s="264"/>
      <c r="D201" s="254" t="s">
        <v>171</v>
      </c>
      <c r="E201" s="266" t="s">
        <v>5</v>
      </c>
      <c r="F201" s="267" t="s">
        <v>1636</v>
      </c>
      <c r="H201" s="268">
        <v>338.899</v>
      </c>
      <c r="I201" s="10"/>
      <c r="L201" s="264"/>
      <c r="M201" s="269"/>
      <c r="N201" s="270"/>
      <c r="O201" s="270"/>
      <c r="P201" s="270"/>
      <c r="Q201" s="270"/>
      <c r="R201" s="270"/>
      <c r="S201" s="270"/>
      <c r="T201" s="271"/>
      <c r="AT201" s="266" t="s">
        <v>171</v>
      </c>
      <c r="AU201" s="266" t="s">
        <v>81</v>
      </c>
      <c r="AV201" s="265" t="s">
        <v>81</v>
      </c>
      <c r="AW201" s="265" t="s">
        <v>36</v>
      </c>
      <c r="AX201" s="265" t="s">
        <v>77</v>
      </c>
      <c r="AY201" s="266" t="s">
        <v>160</v>
      </c>
    </row>
    <row r="202" spans="2:65" s="118" customFormat="1" ht="25.5" customHeight="1">
      <c r="B202" s="113"/>
      <c r="C202" s="243" t="s">
        <v>339</v>
      </c>
      <c r="D202" s="243" t="s">
        <v>162</v>
      </c>
      <c r="E202" s="244" t="s">
        <v>393</v>
      </c>
      <c r="F202" s="245" t="s">
        <v>394</v>
      </c>
      <c r="G202" s="246" t="s">
        <v>165</v>
      </c>
      <c r="H202" s="247">
        <v>5.72</v>
      </c>
      <c r="I202" s="8"/>
      <c r="J202" s="248">
        <f>ROUND(I202*H202,2)</f>
        <v>0</v>
      </c>
      <c r="K202" s="245" t="s">
        <v>5</v>
      </c>
      <c r="L202" s="113"/>
      <c r="M202" s="249" t="s">
        <v>5</v>
      </c>
      <c r="N202" s="250" t="s">
        <v>44</v>
      </c>
      <c r="O202" s="114"/>
      <c r="P202" s="251">
        <f>O202*H202</f>
        <v>0</v>
      </c>
      <c r="Q202" s="251">
        <v>0</v>
      </c>
      <c r="R202" s="251">
        <f>Q202*H202</f>
        <v>0</v>
      </c>
      <c r="S202" s="251">
        <v>0</v>
      </c>
      <c r="T202" s="252">
        <f>S202*H202</f>
        <v>0</v>
      </c>
      <c r="AR202" s="97" t="s">
        <v>167</v>
      </c>
      <c r="AT202" s="97" t="s">
        <v>162</v>
      </c>
      <c r="AU202" s="97" t="s">
        <v>81</v>
      </c>
      <c r="AY202" s="97" t="s">
        <v>160</v>
      </c>
      <c r="BE202" s="253">
        <f>IF(N202="základní",J202,0)</f>
        <v>0</v>
      </c>
      <c r="BF202" s="253">
        <f>IF(N202="snížená",J202,0)</f>
        <v>0</v>
      </c>
      <c r="BG202" s="253">
        <f>IF(N202="zákl. přenesená",J202,0)</f>
        <v>0</v>
      </c>
      <c r="BH202" s="253">
        <f>IF(N202="sníž. přenesená",J202,0)</f>
        <v>0</v>
      </c>
      <c r="BI202" s="253">
        <f>IF(N202="nulová",J202,0)</f>
        <v>0</v>
      </c>
      <c r="BJ202" s="97" t="s">
        <v>77</v>
      </c>
      <c r="BK202" s="253">
        <f>ROUND(I202*H202,2)</f>
        <v>0</v>
      </c>
      <c r="BL202" s="97" t="s">
        <v>167</v>
      </c>
      <c r="BM202" s="97" t="s">
        <v>1638</v>
      </c>
    </row>
    <row r="203" spans="2:65" s="258" customFormat="1">
      <c r="B203" s="257"/>
      <c r="D203" s="254" t="s">
        <v>171</v>
      </c>
      <c r="E203" s="259" t="s">
        <v>5</v>
      </c>
      <c r="F203" s="260" t="s">
        <v>324</v>
      </c>
      <c r="H203" s="259" t="s">
        <v>5</v>
      </c>
      <c r="I203" s="9"/>
      <c r="L203" s="257"/>
      <c r="M203" s="261"/>
      <c r="N203" s="262"/>
      <c r="O203" s="262"/>
      <c r="P203" s="262"/>
      <c r="Q203" s="262"/>
      <c r="R203" s="262"/>
      <c r="S203" s="262"/>
      <c r="T203" s="263"/>
      <c r="AT203" s="259" t="s">
        <v>171</v>
      </c>
      <c r="AU203" s="259" t="s">
        <v>81</v>
      </c>
      <c r="AV203" s="258" t="s">
        <v>77</v>
      </c>
      <c r="AW203" s="258" t="s">
        <v>36</v>
      </c>
      <c r="AX203" s="258" t="s">
        <v>73</v>
      </c>
      <c r="AY203" s="259" t="s">
        <v>160</v>
      </c>
    </row>
    <row r="204" spans="2:65" s="265" customFormat="1">
      <c r="B204" s="264"/>
      <c r="D204" s="254" t="s">
        <v>171</v>
      </c>
      <c r="E204" s="266" t="s">
        <v>5</v>
      </c>
      <c r="F204" s="267" t="s">
        <v>1639</v>
      </c>
      <c r="H204" s="268">
        <v>5.72</v>
      </c>
      <c r="I204" s="10"/>
      <c r="L204" s="264"/>
      <c r="M204" s="269"/>
      <c r="N204" s="270"/>
      <c r="O204" s="270"/>
      <c r="P204" s="270"/>
      <c r="Q204" s="270"/>
      <c r="R204" s="270"/>
      <c r="S204" s="270"/>
      <c r="T204" s="271"/>
      <c r="AT204" s="266" t="s">
        <v>171</v>
      </c>
      <c r="AU204" s="266" t="s">
        <v>81</v>
      </c>
      <c r="AV204" s="265" t="s">
        <v>81</v>
      </c>
      <c r="AW204" s="265" t="s">
        <v>36</v>
      </c>
      <c r="AX204" s="265" t="s">
        <v>77</v>
      </c>
      <c r="AY204" s="266" t="s">
        <v>160</v>
      </c>
    </row>
    <row r="205" spans="2:65" s="118" customFormat="1" ht="25.5" customHeight="1">
      <c r="B205" s="113"/>
      <c r="C205" s="243" t="s">
        <v>344</v>
      </c>
      <c r="D205" s="243" t="s">
        <v>162</v>
      </c>
      <c r="E205" s="244" t="s">
        <v>398</v>
      </c>
      <c r="F205" s="245" t="s">
        <v>399</v>
      </c>
      <c r="G205" s="246" t="s">
        <v>165</v>
      </c>
      <c r="H205" s="247">
        <v>338.899</v>
      </c>
      <c r="I205" s="8"/>
      <c r="J205" s="248">
        <f>ROUND(I205*H205,2)</f>
        <v>0</v>
      </c>
      <c r="K205" s="245" t="s">
        <v>188</v>
      </c>
      <c r="L205" s="113"/>
      <c r="M205" s="249" t="s">
        <v>5</v>
      </c>
      <c r="N205" s="250" t="s">
        <v>44</v>
      </c>
      <c r="O205" s="114"/>
      <c r="P205" s="251">
        <f>O205*H205</f>
        <v>0</v>
      </c>
      <c r="Q205" s="251">
        <v>0</v>
      </c>
      <c r="R205" s="251">
        <f>Q205*H205</f>
        <v>0</v>
      </c>
      <c r="S205" s="251">
        <v>0</v>
      </c>
      <c r="T205" s="252">
        <f>S205*H205</f>
        <v>0</v>
      </c>
      <c r="AR205" s="97" t="s">
        <v>167</v>
      </c>
      <c r="AT205" s="97" t="s">
        <v>162</v>
      </c>
      <c r="AU205" s="97" t="s">
        <v>81</v>
      </c>
      <c r="AY205" s="97" t="s">
        <v>160</v>
      </c>
      <c r="BE205" s="253">
        <f>IF(N205="základní",J205,0)</f>
        <v>0</v>
      </c>
      <c r="BF205" s="253">
        <f>IF(N205="snížená",J205,0)</f>
        <v>0</v>
      </c>
      <c r="BG205" s="253">
        <f>IF(N205="zákl. přenesená",J205,0)</f>
        <v>0</v>
      </c>
      <c r="BH205" s="253">
        <f>IF(N205="sníž. přenesená",J205,0)</f>
        <v>0</v>
      </c>
      <c r="BI205" s="253">
        <f>IF(N205="nulová",J205,0)</f>
        <v>0</v>
      </c>
      <c r="BJ205" s="97" t="s">
        <v>77</v>
      </c>
      <c r="BK205" s="253">
        <f>ROUND(I205*H205,2)</f>
        <v>0</v>
      </c>
      <c r="BL205" s="97" t="s">
        <v>167</v>
      </c>
      <c r="BM205" s="97" t="s">
        <v>1640</v>
      </c>
    </row>
    <row r="206" spans="2:65" s="258" customFormat="1">
      <c r="B206" s="257"/>
      <c r="D206" s="254" t="s">
        <v>171</v>
      </c>
      <c r="E206" s="259" t="s">
        <v>5</v>
      </c>
      <c r="F206" s="260" t="s">
        <v>384</v>
      </c>
      <c r="H206" s="259" t="s">
        <v>5</v>
      </c>
      <c r="I206" s="9"/>
      <c r="L206" s="257"/>
      <c r="M206" s="261"/>
      <c r="N206" s="262"/>
      <c r="O206" s="262"/>
      <c r="P206" s="262"/>
      <c r="Q206" s="262"/>
      <c r="R206" s="262"/>
      <c r="S206" s="262"/>
      <c r="T206" s="263"/>
      <c r="AT206" s="259" t="s">
        <v>171</v>
      </c>
      <c r="AU206" s="259" t="s">
        <v>81</v>
      </c>
      <c r="AV206" s="258" t="s">
        <v>77</v>
      </c>
      <c r="AW206" s="258" t="s">
        <v>36</v>
      </c>
      <c r="AX206" s="258" t="s">
        <v>73</v>
      </c>
      <c r="AY206" s="259" t="s">
        <v>160</v>
      </c>
    </row>
    <row r="207" spans="2:65" s="265" customFormat="1">
      <c r="B207" s="264"/>
      <c r="D207" s="254" t="s">
        <v>171</v>
      </c>
      <c r="E207" s="266" t="s">
        <v>5</v>
      </c>
      <c r="F207" s="267" t="s">
        <v>1636</v>
      </c>
      <c r="H207" s="268">
        <v>338.899</v>
      </c>
      <c r="I207" s="10"/>
      <c r="L207" s="264"/>
      <c r="M207" s="269"/>
      <c r="N207" s="270"/>
      <c r="O207" s="270"/>
      <c r="P207" s="270"/>
      <c r="Q207" s="270"/>
      <c r="R207" s="270"/>
      <c r="S207" s="270"/>
      <c r="T207" s="271"/>
      <c r="AT207" s="266" t="s">
        <v>171</v>
      </c>
      <c r="AU207" s="266" t="s">
        <v>81</v>
      </c>
      <c r="AV207" s="265" t="s">
        <v>81</v>
      </c>
      <c r="AW207" s="265" t="s">
        <v>36</v>
      </c>
      <c r="AX207" s="265" t="s">
        <v>77</v>
      </c>
      <c r="AY207" s="266" t="s">
        <v>160</v>
      </c>
    </row>
    <row r="208" spans="2:65" s="118" customFormat="1" ht="38.25" customHeight="1">
      <c r="B208" s="113"/>
      <c r="C208" s="243" t="s">
        <v>350</v>
      </c>
      <c r="D208" s="243" t="s">
        <v>162</v>
      </c>
      <c r="E208" s="244" t="s">
        <v>402</v>
      </c>
      <c r="F208" s="245" t="s">
        <v>403</v>
      </c>
      <c r="G208" s="246" t="s">
        <v>165</v>
      </c>
      <c r="H208" s="247">
        <v>5.72</v>
      </c>
      <c r="I208" s="8"/>
      <c r="J208" s="248">
        <f>ROUND(I208*H208,2)</f>
        <v>0</v>
      </c>
      <c r="K208" s="245" t="s">
        <v>188</v>
      </c>
      <c r="L208" s="113"/>
      <c r="M208" s="249" t="s">
        <v>5</v>
      </c>
      <c r="N208" s="250" t="s">
        <v>44</v>
      </c>
      <c r="O208" s="114"/>
      <c r="P208" s="251">
        <f>O208*H208</f>
        <v>0</v>
      </c>
      <c r="Q208" s="251">
        <v>0</v>
      </c>
      <c r="R208" s="251">
        <f>Q208*H208</f>
        <v>0</v>
      </c>
      <c r="S208" s="251">
        <v>0</v>
      </c>
      <c r="T208" s="252">
        <f>S208*H208</f>
        <v>0</v>
      </c>
      <c r="AR208" s="97" t="s">
        <v>167</v>
      </c>
      <c r="AT208" s="97" t="s">
        <v>162</v>
      </c>
      <c r="AU208" s="97" t="s">
        <v>81</v>
      </c>
      <c r="AY208" s="97" t="s">
        <v>160</v>
      </c>
      <c r="BE208" s="253">
        <f>IF(N208="základní",J208,0)</f>
        <v>0</v>
      </c>
      <c r="BF208" s="253">
        <f>IF(N208="snížená",J208,0)</f>
        <v>0</v>
      </c>
      <c r="BG208" s="253">
        <f>IF(N208="zákl. přenesená",J208,0)</f>
        <v>0</v>
      </c>
      <c r="BH208" s="253">
        <f>IF(N208="sníž. přenesená",J208,0)</f>
        <v>0</v>
      </c>
      <c r="BI208" s="253">
        <f>IF(N208="nulová",J208,0)</f>
        <v>0</v>
      </c>
      <c r="BJ208" s="97" t="s">
        <v>77</v>
      </c>
      <c r="BK208" s="253">
        <f>ROUND(I208*H208,2)</f>
        <v>0</v>
      </c>
      <c r="BL208" s="97" t="s">
        <v>167</v>
      </c>
      <c r="BM208" s="97" t="s">
        <v>1641</v>
      </c>
    </row>
    <row r="209" spans="2:65" s="258" customFormat="1">
      <c r="B209" s="257"/>
      <c r="D209" s="254" t="s">
        <v>171</v>
      </c>
      <c r="E209" s="259" t="s">
        <v>5</v>
      </c>
      <c r="F209" s="260" t="s">
        <v>324</v>
      </c>
      <c r="H209" s="259" t="s">
        <v>5</v>
      </c>
      <c r="I209" s="9"/>
      <c r="L209" s="257"/>
      <c r="M209" s="261"/>
      <c r="N209" s="262"/>
      <c r="O209" s="262"/>
      <c r="P209" s="262"/>
      <c r="Q209" s="262"/>
      <c r="R209" s="262"/>
      <c r="S209" s="262"/>
      <c r="T209" s="263"/>
      <c r="AT209" s="259" t="s">
        <v>171</v>
      </c>
      <c r="AU209" s="259" t="s">
        <v>81</v>
      </c>
      <c r="AV209" s="258" t="s">
        <v>77</v>
      </c>
      <c r="AW209" s="258" t="s">
        <v>36</v>
      </c>
      <c r="AX209" s="258" t="s">
        <v>73</v>
      </c>
      <c r="AY209" s="259" t="s">
        <v>160</v>
      </c>
    </row>
    <row r="210" spans="2:65" s="265" customFormat="1">
      <c r="B210" s="264"/>
      <c r="D210" s="254" t="s">
        <v>171</v>
      </c>
      <c r="E210" s="266" t="s">
        <v>5</v>
      </c>
      <c r="F210" s="267" t="s">
        <v>1639</v>
      </c>
      <c r="H210" s="268">
        <v>5.72</v>
      </c>
      <c r="I210" s="10"/>
      <c r="L210" s="264"/>
      <c r="M210" s="269"/>
      <c r="N210" s="270"/>
      <c r="O210" s="270"/>
      <c r="P210" s="270"/>
      <c r="Q210" s="270"/>
      <c r="R210" s="270"/>
      <c r="S210" s="270"/>
      <c r="T210" s="271"/>
      <c r="AT210" s="266" t="s">
        <v>171</v>
      </c>
      <c r="AU210" s="266" t="s">
        <v>81</v>
      </c>
      <c r="AV210" s="265" t="s">
        <v>81</v>
      </c>
      <c r="AW210" s="265" t="s">
        <v>36</v>
      </c>
      <c r="AX210" s="265" t="s">
        <v>77</v>
      </c>
      <c r="AY210" s="266" t="s">
        <v>160</v>
      </c>
    </row>
    <row r="211" spans="2:65" s="118" customFormat="1" ht="25.5" customHeight="1">
      <c r="B211" s="113"/>
      <c r="C211" s="243" t="s">
        <v>357</v>
      </c>
      <c r="D211" s="243" t="s">
        <v>162</v>
      </c>
      <c r="E211" s="244" t="s">
        <v>406</v>
      </c>
      <c r="F211" s="245" t="s">
        <v>407</v>
      </c>
      <c r="G211" s="246" t="s">
        <v>165</v>
      </c>
      <c r="H211" s="247">
        <v>5.72</v>
      </c>
      <c r="I211" s="8"/>
      <c r="J211" s="248">
        <f>ROUND(I211*H211,2)</f>
        <v>0</v>
      </c>
      <c r="K211" s="245" t="s">
        <v>188</v>
      </c>
      <c r="L211" s="113"/>
      <c r="M211" s="249" t="s">
        <v>5</v>
      </c>
      <c r="N211" s="250" t="s">
        <v>44</v>
      </c>
      <c r="O211" s="114"/>
      <c r="P211" s="251">
        <f>O211*H211</f>
        <v>0</v>
      </c>
      <c r="Q211" s="251">
        <v>0</v>
      </c>
      <c r="R211" s="251">
        <f>Q211*H211</f>
        <v>0</v>
      </c>
      <c r="S211" s="251">
        <v>0</v>
      </c>
      <c r="T211" s="252">
        <f>S211*H211</f>
        <v>0</v>
      </c>
      <c r="AR211" s="97" t="s">
        <v>167</v>
      </c>
      <c r="AT211" s="97" t="s">
        <v>162</v>
      </c>
      <c r="AU211" s="97" t="s">
        <v>81</v>
      </c>
      <c r="AY211" s="97" t="s">
        <v>160</v>
      </c>
      <c r="BE211" s="253">
        <f>IF(N211="základní",J211,0)</f>
        <v>0</v>
      </c>
      <c r="BF211" s="253">
        <f>IF(N211="snížená",J211,0)</f>
        <v>0</v>
      </c>
      <c r="BG211" s="253">
        <f>IF(N211="zákl. přenesená",J211,0)</f>
        <v>0</v>
      </c>
      <c r="BH211" s="253">
        <f>IF(N211="sníž. přenesená",J211,0)</f>
        <v>0</v>
      </c>
      <c r="BI211" s="253">
        <f>IF(N211="nulová",J211,0)</f>
        <v>0</v>
      </c>
      <c r="BJ211" s="97" t="s">
        <v>77</v>
      </c>
      <c r="BK211" s="253">
        <f>ROUND(I211*H211,2)</f>
        <v>0</v>
      </c>
      <c r="BL211" s="97" t="s">
        <v>167</v>
      </c>
      <c r="BM211" s="97" t="s">
        <v>1642</v>
      </c>
    </row>
    <row r="212" spans="2:65" s="258" customFormat="1">
      <c r="B212" s="257"/>
      <c r="D212" s="254" t="s">
        <v>171</v>
      </c>
      <c r="E212" s="259" t="s">
        <v>5</v>
      </c>
      <c r="F212" s="260" t="s">
        <v>324</v>
      </c>
      <c r="H212" s="259" t="s">
        <v>5</v>
      </c>
      <c r="I212" s="9"/>
      <c r="L212" s="257"/>
      <c r="M212" s="261"/>
      <c r="N212" s="262"/>
      <c r="O212" s="262"/>
      <c r="P212" s="262"/>
      <c r="Q212" s="262"/>
      <c r="R212" s="262"/>
      <c r="S212" s="262"/>
      <c r="T212" s="263"/>
      <c r="AT212" s="259" t="s">
        <v>171</v>
      </c>
      <c r="AU212" s="259" t="s">
        <v>81</v>
      </c>
      <c r="AV212" s="258" t="s">
        <v>77</v>
      </c>
      <c r="AW212" s="258" t="s">
        <v>36</v>
      </c>
      <c r="AX212" s="258" t="s">
        <v>73</v>
      </c>
      <c r="AY212" s="259" t="s">
        <v>160</v>
      </c>
    </row>
    <row r="213" spans="2:65" s="265" customFormat="1">
      <c r="B213" s="264"/>
      <c r="D213" s="254" t="s">
        <v>171</v>
      </c>
      <c r="E213" s="266" t="s">
        <v>5</v>
      </c>
      <c r="F213" s="267" t="s">
        <v>1639</v>
      </c>
      <c r="H213" s="268">
        <v>5.72</v>
      </c>
      <c r="I213" s="10"/>
      <c r="L213" s="264"/>
      <c r="M213" s="269"/>
      <c r="N213" s="270"/>
      <c r="O213" s="270"/>
      <c r="P213" s="270"/>
      <c r="Q213" s="270"/>
      <c r="R213" s="270"/>
      <c r="S213" s="270"/>
      <c r="T213" s="271"/>
      <c r="AT213" s="266" t="s">
        <v>171</v>
      </c>
      <c r="AU213" s="266" t="s">
        <v>81</v>
      </c>
      <c r="AV213" s="265" t="s">
        <v>81</v>
      </c>
      <c r="AW213" s="265" t="s">
        <v>36</v>
      </c>
      <c r="AX213" s="265" t="s">
        <v>77</v>
      </c>
      <c r="AY213" s="266" t="s">
        <v>160</v>
      </c>
    </row>
    <row r="214" spans="2:65" s="118" customFormat="1" ht="25.5" customHeight="1">
      <c r="B214" s="113"/>
      <c r="C214" s="243" t="s">
        <v>361</v>
      </c>
      <c r="D214" s="243" t="s">
        <v>162</v>
      </c>
      <c r="E214" s="244" t="s">
        <v>410</v>
      </c>
      <c r="F214" s="245" t="s">
        <v>411</v>
      </c>
      <c r="G214" s="246" t="s">
        <v>165</v>
      </c>
      <c r="H214" s="247">
        <v>8.32</v>
      </c>
      <c r="I214" s="8"/>
      <c r="J214" s="248">
        <f>ROUND(I214*H214,2)</f>
        <v>0</v>
      </c>
      <c r="K214" s="245" t="s">
        <v>188</v>
      </c>
      <c r="L214" s="113"/>
      <c r="M214" s="249" t="s">
        <v>5</v>
      </c>
      <c r="N214" s="250" t="s">
        <v>44</v>
      </c>
      <c r="O214" s="114"/>
      <c r="P214" s="251">
        <f>O214*H214</f>
        <v>0</v>
      </c>
      <c r="Q214" s="251">
        <v>0</v>
      </c>
      <c r="R214" s="251">
        <f>Q214*H214</f>
        <v>0</v>
      </c>
      <c r="S214" s="251">
        <v>0</v>
      </c>
      <c r="T214" s="252">
        <f>S214*H214</f>
        <v>0</v>
      </c>
      <c r="AR214" s="97" t="s">
        <v>167</v>
      </c>
      <c r="AT214" s="97" t="s">
        <v>162</v>
      </c>
      <c r="AU214" s="97" t="s">
        <v>81</v>
      </c>
      <c r="AY214" s="97" t="s">
        <v>160</v>
      </c>
      <c r="BE214" s="253">
        <f>IF(N214="základní",J214,0)</f>
        <v>0</v>
      </c>
      <c r="BF214" s="253">
        <f>IF(N214="snížená",J214,0)</f>
        <v>0</v>
      </c>
      <c r="BG214" s="253">
        <f>IF(N214="zákl. přenesená",J214,0)</f>
        <v>0</v>
      </c>
      <c r="BH214" s="253">
        <f>IF(N214="sníž. přenesená",J214,0)</f>
        <v>0</v>
      </c>
      <c r="BI214" s="253">
        <f>IF(N214="nulová",J214,0)</f>
        <v>0</v>
      </c>
      <c r="BJ214" s="97" t="s">
        <v>77</v>
      </c>
      <c r="BK214" s="253">
        <f>ROUND(I214*H214,2)</f>
        <v>0</v>
      </c>
      <c r="BL214" s="97" t="s">
        <v>167</v>
      </c>
      <c r="BM214" s="97" t="s">
        <v>1643</v>
      </c>
    </row>
    <row r="215" spans="2:65" s="258" customFormat="1">
      <c r="B215" s="257"/>
      <c r="D215" s="254" t="s">
        <v>171</v>
      </c>
      <c r="E215" s="259" t="s">
        <v>5</v>
      </c>
      <c r="F215" s="260" t="s">
        <v>324</v>
      </c>
      <c r="H215" s="259" t="s">
        <v>5</v>
      </c>
      <c r="I215" s="9"/>
      <c r="L215" s="257"/>
      <c r="M215" s="261"/>
      <c r="N215" s="262"/>
      <c r="O215" s="262"/>
      <c r="P215" s="262"/>
      <c r="Q215" s="262"/>
      <c r="R215" s="262"/>
      <c r="S215" s="262"/>
      <c r="T215" s="263"/>
      <c r="AT215" s="259" t="s">
        <v>171</v>
      </c>
      <c r="AU215" s="259" t="s">
        <v>81</v>
      </c>
      <c r="AV215" s="258" t="s">
        <v>77</v>
      </c>
      <c r="AW215" s="258" t="s">
        <v>36</v>
      </c>
      <c r="AX215" s="258" t="s">
        <v>73</v>
      </c>
      <c r="AY215" s="259" t="s">
        <v>160</v>
      </c>
    </row>
    <row r="216" spans="2:65" s="258" customFormat="1">
      <c r="B216" s="257"/>
      <c r="D216" s="254" t="s">
        <v>171</v>
      </c>
      <c r="E216" s="259" t="s">
        <v>5</v>
      </c>
      <c r="F216" s="260" t="s">
        <v>173</v>
      </c>
      <c r="H216" s="259" t="s">
        <v>5</v>
      </c>
      <c r="I216" s="9"/>
      <c r="L216" s="257"/>
      <c r="M216" s="261"/>
      <c r="N216" s="262"/>
      <c r="O216" s="262"/>
      <c r="P216" s="262"/>
      <c r="Q216" s="262"/>
      <c r="R216" s="262"/>
      <c r="S216" s="262"/>
      <c r="T216" s="263"/>
      <c r="AT216" s="259" t="s">
        <v>171</v>
      </c>
      <c r="AU216" s="259" t="s">
        <v>81</v>
      </c>
      <c r="AV216" s="258" t="s">
        <v>77</v>
      </c>
      <c r="AW216" s="258" t="s">
        <v>36</v>
      </c>
      <c r="AX216" s="258" t="s">
        <v>73</v>
      </c>
      <c r="AY216" s="259" t="s">
        <v>160</v>
      </c>
    </row>
    <row r="217" spans="2:65" s="265" customFormat="1">
      <c r="B217" s="264"/>
      <c r="D217" s="254" t="s">
        <v>171</v>
      </c>
      <c r="E217" s="266" t="s">
        <v>5</v>
      </c>
      <c r="F217" s="267" t="s">
        <v>1644</v>
      </c>
      <c r="H217" s="268">
        <v>8.32</v>
      </c>
      <c r="I217" s="10"/>
      <c r="L217" s="264"/>
      <c r="M217" s="269"/>
      <c r="N217" s="270"/>
      <c r="O217" s="270"/>
      <c r="P217" s="270"/>
      <c r="Q217" s="270"/>
      <c r="R217" s="270"/>
      <c r="S217" s="270"/>
      <c r="T217" s="271"/>
      <c r="AT217" s="266" t="s">
        <v>171</v>
      </c>
      <c r="AU217" s="266" t="s">
        <v>81</v>
      </c>
      <c r="AV217" s="265" t="s">
        <v>81</v>
      </c>
      <c r="AW217" s="265" t="s">
        <v>36</v>
      </c>
      <c r="AX217" s="265" t="s">
        <v>77</v>
      </c>
      <c r="AY217" s="266" t="s">
        <v>160</v>
      </c>
    </row>
    <row r="218" spans="2:65" s="118" customFormat="1" ht="38.25" customHeight="1">
      <c r="B218" s="113"/>
      <c r="C218" s="243" t="s">
        <v>365</v>
      </c>
      <c r="D218" s="243" t="s">
        <v>162</v>
      </c>
      <c r="E218" s="244" t="s">
        <v>416</v>
      </c>
      <c r="F218" s="245" t="s">
        <v>417</v>
      </c>
      <c r="G218" s="246" t="s">
        <v>165</v>
      </c>
      <c r="H218" s="247">
        <v>8.32</v>
      </c>
      <c r="I218" s="8"/>
      <c r="J218" s="248">
        <f>ROUND(I218*H218,2)</f>
        <v>0</v>
      </c>
      <c r="K218" s="245" t="s">
        <v>188</v>
      </c>
      <c r="L218" s="113"/>
      <c r="M218" s="249" t="s">
        <v>5</v>
      </c>
      <c r="N218" s="250" t="s">
        <v>44</v>
      </c>
      <c r="O218" s="114"/>
      <c r="P218" s="251">
        <f>O218*H218</f>
        <v>0</v>
      </c>
      <c r="Q218" s="251">
        <v>0</v>
      </c>
      <c r="R218" s="251">
        <f>Q218*H218</f>
        <v>0</v>
      </c>
      <c r="S218" s="251">
        <v>0</v>
      </c>
      <c r="T218" s="252">
        <f>S218*H218</f>
        <v>0</v>
      </c>
      <c r="AR218" s="97" t="s">
        <v>167</v>
      </c>
      <c r="AT218" s="97" t="s">
        <v>162</v>
      </c>
      <c r="AU218" s="97" t="s">
        <v>81</v>
      </c>
      <c r="AY218" s="97" t="s">
        <v>160</v>
      </c>
      <c r="BE218" s="253">
        <f>IF(N218="základní",J218,0)</f>
        <v>0</v>
      </c>
      <c r="BF218" s="253">
        <f>IF(N218="snížená",J218,0)</f>
        <v>0</v>
      </c>
      <c r="BG218" s="253">
        <f>IF(N218="zákl. přenesená",J218,0)</f>
        <v>0</v>
      </c>
      <c r="BH218" s="253">
        <f>IF(N218="sníž. přenesená",J218,0)</f>
        <v>0</v>
      </c>
      <c r="BI218" s="253">
        <f>IF(N218="nulová",J218,0)</f>
        <v>0</v>
      </c>
      <c r="BJ218" s="97" t="s">
        <v>77</v>
      </c>
      <c r="BK218" s="253">
        <f>ROUND(I218*H218,2)</f>
        <v>0</v>
      </c>
      <c r="BL218" s="97" t="s">
        <v>167</v>
      </c>
      <c r="BM218" s="97" t="s">
        <v>1645</v>
      </c>
    </row>
    <row r="219" spans="2:65" s="258" customFormat="1">
      <c r="B219" s="257"/>
      <c r="D219" s="254" t="s">
        <v>171</v>
      </c>
      <c r="E219" s="259" t="s">
        <v>5</v>
      </c>
      <c r="F219" s="260" t="s">
        <v>324</v>
      </c>
      <c r="H219" s="259" t="s">
        <v>5</v>
      </c>
      <c r="I219" s="9"/>
      <c r="L219" s="257"/>
      <c r="M219" s="261"/>
      <c r="N219" s="262"/>
      <c r="O219" s="262"/>
      <c r="P219" s="262"/>
      <c r="Q219" s="262"/>
      <c r="R219" s="262"/>
      <c r="S219" s="262"/>
      <c r="T219" s="263"/>
      <c r="AT219" s="259" t="s">
        <v>171</v>
      </c>
      <c r="AU219" s="259" t="s">
        <v>81</v>
      </c>
      <c r="AV219" s="258" t="s">
        <v>77</v>
      </c>
      <c r="AW219" s="258" t="s">
        <v>36</v>
      </c>
      <c r="AX219" s="258" t="s">
        <v>73</v>
      </c>
      <c r="AY219" s="259" t="s">
        <v>160</v>
      </c>
    </row>
    <row r="220" spans="2:65" s="258" customFormat="1">
      <c r="B220" s="257"/>
      <c r="D220" s="254" t="s">
        <v>171</v>
      </c>
      <c r="E220" s="259" t="s">
        <v>5</v>
      </c>
      <c r="F220" s="260" t="s">
        <v>173</v>
      </c>
      <c r="H220" s="259" t="s">
        <v>5</v>
      </c>
      <c r="I220" s="9"/>
      <c r="L220" s="257"/>
      <c r="M220" s="261"/>
      <c r="N220" s="262"/>
      <c r="O220" s="262"/>
      <c r="P220" s="262"/>
      <c r="Q220" s="262"/>
      <c r="R220" s="262"/>
      <c r="S220" s="262"/>
      <c r="T220" s="263"/>
      <c r="AT220" s="259" t="s">
        <v>171</v>
      </c>
      <c r="AU220" s="259" t="s">
        <v>81</v>
      </c>
      <c r="AV220" s="258" t="s">
        <v>77</v>
      </c>
      <c r="AW220" s="258" t="s">
        <v>36</v>
      </c>
      <c r="AX220" s="258" t="s">
        <v>73</v>
      </c>
      <c r="AY220" s="259" t="s">
        <v>160</v>
      </c>
    </row>
    <row r="221" spans="2:65" s="265" customFormat="1">
      <c r="B221" s="264"/>
      <c r="D221" s="254" t="s">
        <v>171</v>
      </c>
      <c r="E221" s="266" t="s">
        <v>5</v>
      </c>
      <c r="F221" s="267" t="s">
        <v>1644</v>
      </c>
      <c r="H221" s="268">
        <v>8.32</v>
      </c>
      <c r="I221" s="10"/>
      <c r="L221" s="264"/>
      <c r="M221" s="269"/>
      <c r="N221" s="270"/>
      <c r="O221" s="270"/>
      <c r="P221" s="270"/>
      <c r="Q221" s="270"/>
      <c r="R221" s="270"/>
      <c r="S221" s="270"/>
      <c r="T221" s="271"/>
      <c r="AT221" s="266" t="s">
        <v>171</v>
      </c>
      <c r="AU221" s="266" t="s">
        <v>81</v>
      </c>
      <c r="AV221" s="265" t="s">
        <v>81</v>
      </c>
      <c r="AW221" s="265" t="s">
        <v>36</v>
      </c>
      <c r="AX221" s="265" t="s">
        <v>77</v>
      </c>
      <c r="AY221" s="266" t="s">
        <v>160</v>
      </c>
    </row>
    <row r="222" spans="2:65" s="231" customFormat="1" ht="29.85" customHeight="1">
      <c r="B222" s="230"/>
      <c r="D222" s="232" t="s">
        <v>72</v>
      </c>
      <c r="E222" s="241" t="s">
        <v>213</v>
      </c>
      <c r="F222" s="241" t="s">
        <v>419</v>
      </c>
      <c r="I222" s="7"/>
      <c r="J222" s="242">
        <f>BK222</f>
        <v>0</v>
      </c>
      <c r="L222" s="230"/>
      <c r="M222" s="235"/>
      <c r="N222" s="236"/>
      <c r="O222" s="236"/>
      <c r="P222" s="237">
        <f>SUM(P223:P367)</f>
        <v>0</v>
      </c>
      <c r="Q222" s="236"/>
      <c r="R222" s="237">
        <f>SUM(R223:R367)</f>
        <v>8.9553610999999975</v>
      </c>
      <c r="S222" s="236"/>
      <c r="T222" s="238">
        <f>SUM(T223:T367)</f>
        <v>0.37656000000000001</v>
      </c>
      <c r="AR222" s="232" t="s">
        <v>77</v>
      </c>
      <c r="AT222" s="239" t="s">
        <v>72</v>
      </c>
      <c r="AU222" s="239" t="s">
        <v>77</v>
      </c>
      <c r="AY222" s="232" t="s">
        <v>160</v>
      </c>
      <c r="BK222" s="240">
        <f>SUM(BK223:BK367)</f>
        <v>0</v>
      </c>
    </row>
    <row r="223" spans="2:65" s="118" customFormat="1" ht="38.25" customHeight="1">
      <c r="B223" s="113"/>
      <c r="C223" s="243" t="s">
        <v>374</v>
      </c>
      <c r="D223" s="243" t="s">
        <v>162</v>
      </c>
      <c r="E223" s="244" t="s">
        <v>1646</v>
      </c>
      <c r="F223" s="245" t="s">
        <v>1647</v>
      </c>
      <c r="G223" s="246" t="s">
        <v>353</v>
      </c>
      <c r="H223" s="247">
        <v>1</v>
      </c>
      <c r="I223" s="8"/>
      <c r="J223" s="248">
        <f>ROUND(I223*H223,2)</f>
        <v>0</v>
      </c>
      <c r="K223" s="245" t="s">
        <v>5</v>
      </c>
      <c r="L223" s="113"/>
      <c r="M223" s="249" t="s">
        <v>5</v>
      </c>
      <c r="N223" s="250" t="s">
        <v>44</v>
      </c>
      <c r="O223" s="114"/>
      <c r="P223" s="251">
        <f>O223*H223</f>
        <v>0</v>
      </c>
      <c r="Q223" s="251">
        <v>0</v>
      </c>
      <c r="R223" s="251">
        <f>Q223*H223</f>
        <v>0</v>
      </c>
      <c r="S223" s="251">
        <v>0</v>
      </c>
      <c r="T223" s="252">
        <f>S223*H223</f>
        <v>0</v>
      </c>
      <c r="AR223" s="97" t="s">
        <v>167</v>
      </c>
      <c r="AT223" s="97" t="s">
        <v>162</v>
      </c>
      <c r="AU223" s="97" t="s">
        <v>81</v>
      </c>
      <c r="AY223" s="97" t="s">
        <v>160</v>
      </c>
      <c r="BE223" s="253">
        <f>IF(N223="základní",J223,0)</f>
        <v>0</v>
      </c>
      <c r="BF223" s="253">
        <f>IF(N223="snížená",J223,0)</f>
        <v>0</v>
      </c>
      <c r="BG223" s="253">
        <f>IF(N223="zákl. přenesená",J223,0)</f>
        <v>0</v>
      </c>
      <c r="BH223" s="253">
        <f>IF(N223="sníž. přenesená",J223,0)</f>
        <v>0</v>
      </c>
      <c r="BI223" s="253">
        <f>IF(N223="nulová",J223,0)</f>
        <v>0</v>
      </c>
      <c r="BJ223" s="97" t="s">
        <v>77</v>
      </c>
      <c r="BK223" s="253">
        <f>ROUND(I223*H223,2)</f>
        <v>0</v>
      </c>
      <c r="BL223" s="97" t="s">
        <v>167</v>
      </c>
      <c r="BM223" s="97" t="s">
        <v>1648</v>
      </c>
    </row>
    <row r="224" spans="2:65" s="118" customFormat="1" ht="26.25" customHeight="1">
      <c r="B224" s="113"/>
      <c r="C224" s="280" t="s">
        <v>380</v>
      </c>
      <c r="D224" s="280" t="s">
        <v>277</v>
      </c>
      <c r="E224" s="281" t="s">
        <v>1649</v>
      </c>
      <c r="F224" s="282" t="s">
        <v>1650</v>
      </c>
      <c r="G224" s="283" t="s">
        <v>353</v>
      </c>
      <c r="H224" s="284">
        <v>1</v>
      </c>
      <c r="I224" s="12"/>
      <c r="J224" s="285">
        <f>ROUND(I224*H224,2)</f>
        <v>0</v>
      </c>
      <c r="K224" s="282" t="s">
        <v>5</v>
      </c>
      <c r="L224" s="286"/>
      <c r="M224" s="287" t="s">
        <v>5</v>
      </c>
      <c r="N224" s="288" t="s">
        <v>44</v>
      </c>
      <c r="O224" s="114"/>
      <c r="P224" s="251">
        <f>O224*H224</f>
        <v>0</v>
      </c>
      <c r="Q224" s="251">
        <v>3.2000000000000002E-3</v>
      </c>
      <c r="R224" s="251">
        <f>Q224*H224</f>
        <v>3.2000000000000002E-3</v>
      </c>
      <c r="S224" s="251">
        <v>0</v>
      </c>
      <c r="T224" s="252">
        <f>S224*H224</f>
        <v>0</v>
      </c>
      <c r="AR224" s="97" t="s">
        <v>213</v>
      </c>
      <c r="AT224" s="97" t="s">
        <v>277</v>
      </c>
      <c r="AU224" s="97" t="s">
        <v>81</v>
      </c>
      <c r="AY224" s="97" t="s">
        <v>160</v>
      </c>
      <c r="BE224" s="253">
        <f>IF(N224="základní",J224,0)</f>
        <v>0</v>
      </c>
      <c r="BF224" s="253">
        <f>IF(N224="snížená",J224,0)</f>
        <v>0</v>
      </c>
      <c r="BG224" s="253">
        <f>IF(N224="zákl. přenesená",J224,0)</f>
        <v>0</v>
      </c>
      <c r="BH224" s="253">
        <f>IF(N224="sníž. přenesená",J224,0)</f>
        <v>0</v>
      </c>
      <c r="BI224" s="253">
        <f>IF(N224="nulová",J224,0)</f>
        <v>0</v>
      </c>
      <c r="BJ224" s="97" t="s">
        <v>77</v>
      </c>
      <c r="BK224" s="253">
        <f>ROUND(I224*H224,2)</f>
        <v>0</v>
      </c>
      <c r="BL224" s="97" t="s">
        <v>167</v>
      </c>
      <c r="BM224" s="97" t="s">
        <v>1651</v>
      </c>
    </row>
    <row r="225" spans="2:65" s="118" customFormat="1" ht="25.5" customHeight="1">
      <c r="B225" s="113"/>
      <c r="C225" s="243" t="s">
        <v>386</v>
      </c>
      <c r="D225" s="243" t="s">
        <v>162</v>
      </c>
      <c r="E225" s="244" t="s">
        <v>856</v>
      </c>
      <c r="F225" s="245" t="s">
        <v>857</v>
      </c>
      <c r="G225" s="246" t="s">
        <v>187</v>
      </c>
      <c r="H225" s="247">
        <v>7.7</v>
      </c>
      <c r="I225" s="8"/>
      <c r="J225" s="248">
        <f>ROUND(I225*H225,2)</f>
        <v>0</v>
      </c>
      <c r="K225" s="245" t="s">
        <v>188</v>
      </c>
      <c r="L225" s="113"/>
      <c r="M225" s="249" t="s">
        <v>5</v>
      </c>
      <c r="N225" s="250" t="s">
        <v>44</v>
      </c>
      <c r="O225" s="114"/>
      <c r="P225" s="251">
        <f>O225*H225</f>
        <v>0</v>
      </c>
      <c r="Q225" s="251">
        <v>0</v>
      </c>
      <c r="R225" s="251">
        <f>Q225*H225</f>
        <v>0</v>
      </c>
      <c r="S225" s="251">
        <v>0</v>
      </c>
      <c r="T225" s="252">
        <f>S225*H225</f>
        <v>0</v>
      </c>
      <c r="AR225" s="97" t="s">
        <v>167</v>
      </c>
      <c r="AT225" s="97" t="s">
        <v>162</v>
      </c>
      <c r="AU225" s="97" t="s">
        <v>81</v>
      </c>
      <c r="AY225" s="97" t="s">
        <v>160</v>
      </c>
      <c r="BE225" s="253">
        <f>IF(N225="základní",J225,0)</f>
        <v>0</v>
      </c>
      <c r="BF225" s="253">
        <f>IF(N225="snížená",J225,0)</f>
        <v>0</v>
      </c>
      <c r="BG225" s="253">
        <f>IF(N225="zákl. přenesená",J225,0)</f>
        <v>0</v>
      </c>
      <c r="BH225" s="253">
        <f>IF(N225="sníž. přenesená",J225,0)</f>
        <v>0</v>
      </c>
      <c r="BI225" s="253">
        <f>IF(N225="nulová",J225,0)</f>
        <v>0</v>
      </c>
      <c r="BJ225" s="97" t="s">
        <v>77</v>
      </c>
      <c r="BK225" s="253">
        <f>ROUND(I225*H225,2)</f>
        <v>0</v>
      </c>
      <c r="BL225" s="97" t="s">
        <v>167</v>
      </c>
      <c r="BM225" s="97" t="s">
        <v>1652</v>
      </c>
    </row>
    <row r="226" spans="2:65" s="258" customFormat="1">
      <c r="B226" s="257"/>
      <c r="D226" s="254" t="s">
        <v>171</v>
      </c>
      <c r="E226" s="259" t="s">
        <v>5</v>
      </c>
      <c r="F226" s="260" t="s">
        <v>1631</v>
      </c>
      <c r="H226" s="259" t="s">
        <v>5</v>
      </c>
      <c r="I226" s="9"/>
      <c r="L226" s="257"/>
      <c r="M226" s="261"/>
      <c r="N226" s="262"/>
      <c r="O226" s="262"/>
      <c r="P226" s="262"/>
      <c r="Q226" s="262"/>
      <c r="R226" s="262"/>
      <c r="S226" s="262"/>
      <c r="T226" s="263"/>
      <c r="AT226" s="259" t="s">
        <v>171</v>
      </c>
      <c r="AU226" s="259" t="s">
        <v>81</v>
      </c>
      <c r="AV226" s="258" t="s">
        <v>77</v>
      </c>
      <c r="AW226" s="258" t="s">
        <v>36</v>
      </c>
      <c r="AX226" s="258" t="s">
        <v>73</v>
      </c>
      <c r="AY226" s="259" t="s">
        <v>160</v>
      </c>
    </row>
    <row r="227" spans="2:65" s="265" customFormat="1">
      <c r="B227" s="264"/>
      <c r="D227" s="254" t="s">
        <v>171</v>
      </c>
      <c r="E227" s="266" t="s">
        <v>5</v>
      </c>
      <c r="F227" s="267" t="s">
        <v>1653</v>
      </c>
      <c r="H227" s="268">
        <v>7.7</v>
      </c>
      <c r="I227" s="10"/>
      <c r="L227" s="264"/>
      <c r="M227" s="269"/>
      <c r="N227" s="270"/>
      <c r="O227" s="270"/>
      <c r="P227" s="270"/>
      <c r="Q227" s="270"/>
      <c r="R227" s="270"/>
      <c r="S227" s="270"/>
      <c r="T227" s="271"/>
      <c r="AT227" s="266" t="s">
        <v>171</v>
      </c>
      <c r="AU227" s="266" t="s">
        <v>81</v>
      </c>
      <c r="AV227" s="265" t="s">
        <v>81</v>
      </c>
      <c r="AW227" s="265" t="s">
        <v>36</v>
      </c>
      <c r="AX227" s="265" t="s">
        <v>77</v>
      </c>
      <c r="AY227" s="266" t="s">
        <v>160</v>
      </c>
    </row>
    <row r="228" spans="2:65" s="118" customFormat="1" ht="16.5" customHeight="1">
      <c r="B228" s="113"/>
      <c r="C228" s="280" t="s">
        <v>392</v>
      </c>
      <c r="D228" s="280" t="s">
        <v>277</v>
      </c>
      <c r="E228" s="281" t="s">
        <v>860</v>
      </c>
      <c r="F228" s="282" t="s">
        <v>861</v>
      </c>
      <c r="G228" s="283" t="s">
        <v>187</v>
      </c>
      <c r="H228" s="284">
        <v>7.7</v>
      </c>
      <c r="I228" s="12"/>
      <c r="J228" s="285">
        <f>ROUND(I228*H228,2)</f>
        <v>0</v>
      </c>
      <c r="K228" s="282" t="s">
        <v>5</v>
      </c>
      <c r="L228" s="286"/>
      <c r="M228" s="287" t="s">
        <v>5</v>
      </c>
      <c r="N228" s="288" t="s">
        <v>44</v>
      </c>
      <c r="O228" s="114"/>
      <c r="P228" s="251">
        <f>O228*H228</f>
        <v>0</v>
      </c>
      <c r="Q228" s="251">
        <v>1.4500000000000001E-2</v>
      </c>
      <c r="R228" s="251">
        <f>Q228*H228</f>
        <v>0.11165000000000001</v>
      </c>
      <c r="S228" s="251">
        <v>0</v>
      </c>
      <c r="T228" s="252">
        <f>S228*H228</f>
        <v>0</v>
      </c>
      <c r="AR228" s="97" t="s">
        <v>213</v>
      </c>
      <c r="AT228" s="97" t="s">
        <v>277</v>
      </c>
      <c r="AU228" s="97" t="s">
        <v>81</v>
      </c>
      <c r="AY228" s="97" t="s">
        <v>160</v>
      </c>
      <c r="BE228" s="253">
        <f>IF(N228="základní",J228,0)</f>
        <v>0</v>
      </c>
      <c r="BF228" s="253">
        <f>IF(N228="snížená",J228,0)</f>
        <v>0</v>
      </c>
      <c r="BG228" s="253">
        <f>IF(N228="zákl. přenesená",J228,0)</f>
        <v>0</v>
      </c>
      <c r="BH228" s="253">
        <f>IF(N228="sníž. přenesená",J228,0)</f>
        <v>0</v>
      </c>
      <c r="BI228" s="253">
        <f>IF(N228="nulová",J228,0)</f>
        <v>0</v>
      </c>
      <c r="BJ228" s="97" t="s">
        <v>77</v>
      </c>
      <c r="BK228" s="253">
        <f>ROUND(I228*H228,2)</f>
        <v>0</v>
      </c>
      <c r="BL228" s="97" t="s">
        <v>167</v>
      </c>
      <c r="BM228" s="97" t="s">
        <v>1654</v>
      </c>
    </row>
    <row r="229" spans="2:65" s="258" customFormat="1">
      <c r="B229" s="257"/>
      <c r="D229" s="254" t="s">
        <v>171</v>
      </c>
      <c r="E229" s="259" t="s">
        <v>5</v>
      </c>
      <c r="F229" s="260" t="s">
        <v>864</v>
      </c>
      <c r="H229" s="259" t="s">
        <v>5</v>
      </c>
      <c r="I229" s="9"/>
      <c r="L229" s="257"/>
      <c r="M229" s="261"/>
      <c r="N229" s="262"/>
      <c r="O229" s="262"/>
      <c r="P229" s="262"/>
      <c r="Q229" s="262"/>
      <c r="R229" s="262"/>
      <c r="S229" s="262"/>
      <c r="T229" s="263"/>
      <c r="AT229" s="259" t="s">
        <v>171</v>
      </c>
      <c r="AU229" s="259" t="s">
        <v>81</v>
      </c>
      <c r="AV229" s="258" t="s">
        <v>77</v>
      </c>
      <c r="AW229" s="258" t="s">
        <v>36</v>
      </c>
      <c r="AX229" s="258" t="s">
        <v>73</v>
      </c>
      <c r="AY229" s="259" t="s">
        <v>160</v>
      </c>
    </row>
    <row r="230" spans="2:65" s="265" customFormat="1">
      <c r="B230" s="264"/>
      <c r="D230" s="254" t="s">
        <v>171</v>
      </c>
      <c r="E230" s="266" t="s">
        <v>5</v>
      </c>
      <c r="F230" s="267" t="s">
        <v>1653</v>
      </c>
      <c r="H230" s="268">
        <v>7.7</v>
      </c>
      <c r="I230" s="10"/>
      <c r="L230" s="264"/>
      <c r="M230" s="269"/>
      <c r="N230" s="270"/>
      <c r="O230" s="270"/>
      <c r="P230" s="270"/>
      <c r="Q230" s="270"/>
      <c r="R230" s="270"/>
      <c r="S230" s="270"/>
      <c r="T230" s="271"/>
      <c r="AT230" s="266" t="s">
        <v>171</v>
      </c>
      <c r="AU230" s="266" t="s">
        <v>81</v>
      </c>
      <c r="AV230" s="265" t="s">
        <v>81</v>
      </c>
      <c r="AW230" s="265" t="s">
        <v>36</v>
      </c>
      <c r="AX230" s="265" t="s">
        <v>77</v>
      </c>
      <c r="AY230" s="266" t="s">
        <v>160</v>
      </c>
    </row>
    <row r="231" spans="2:65" s="118" customFormat="1" ht="38.25" customHeight="1">
      <c r="B231" s="113"/>
      <c r="C231" s="243" t="s">
        <v>397</v>
      </c>
      <c r="D231" s="243" t="s">
        <v>162</v>
      </c>
      <c r="E231" s="244" t="s">
        <v>865</v>
      </c>
      <c r="F231" s="245" t="s">
        <v>866</v>
      </c>
      <c r="G231" s="246" t="s">
        <v>353</v>
      </c>
      <c r="H231" s="247">
        <v>1</v>
      </c>
      <c r="I231" s="8"/>
      <c r="J231" s="248">
        <f>ROUND(I231*H231,2)</f>
        <v>0</v>
      </c>
      <c r="K231" s="245" t="s">
        <v>188</v>
      </c>
      <c r="L231" s="113"/>
      <c r="M231" s="249" t="s">
        <v>5</v>
      </c>
      <c r="N231" s="250" t="s">
        <v>44</v>
      </c>
      <c r="O231" s="114"/>
      <c r="P231" s="251">
        <f>O231*H231</f>
        <v>0</v>
      </c>
      <c r="Q231" s="251">
        <v>0</v>
      </c>
      <c r="R231" s="251">
        <f>Q231*H231</f>
        <v>0</v>
      </c>
      <c r="S231" s="251">
        <v>0</v>
      </c>
      <c r="T231" s="252">
        <f>S231*H231</f>
        <v>0</v>
      </c>
      <c r="AR231" s="97" t="s">
        <v>167</v>
      </c>
      <c r="AT231" s="97" t="s">
        <v>162</v>
      </c>
      <c r="AU231" s="97" t="s">
        <v>81</v>
      </c>
      <c r="AY231" s="97" t="s">
        <v>160</v>
      </c>
      <c r="BE231" s="253">
        <f>IF(N231="základní",J231,0)</f>
        <v>0</v>
      </c>
      <c r="BF231" s="253">
        <f>IF(N231="snížená",J231,0)</f>
        <v>0</v>
      </c>
      <c r="BG231" s="253">
        <f>IF(N231="zákl. přenesená",J231,0)</f>
        <v>0</v>
      </c>
      <c r="BH231" s="253">
        <f>IF(N231="sníž. přenesená",J231,0)</f>
        <v>0</v>
      </c>
      <c r="BI231" s="253">
        <f>IF(N231="nulová",J231,0)</f>
        <v>0</v>
      </c>
      <c r="BJ231" s="97" t="s">
        <v>77</v>
      </c>
      <c r="BK231" s="253">
        <f>ROUND(I231*H231,2)</f>
        <v>0</v>
      </c>
      <c r="BL231" s="97" t="s">
        <v>167</v>
      </c>
      <c r="BM231" s="97" t="s">
        <v>1655</v>
      </c>
    </row>
    <row r="232" spans="2:65" s="258" customFormat="1">
      <c r="B232" s="257"/>
      <c r="D232" s="254" t="s">
        <v>171</v>
      </c>
      <c r="E232" s="259" t="s">
        <v>5</v>
      </c>
      <c r="F232" s="260" t="s">
        <v>1631</v>
      </c>
      <c r="H232" s="259" t="s">
        <v>5</v>
      </c>
      <c r="I232" s="9"/>
      <c r="L232" s="257"/>
      <c r="M232" s="261"/>
      <c r="N232" s="262"/>
      <c r="O232" s="262"/>
      <c r="P232" s="262"/>
      <c r="Q232" s="262"/>
      <c r="R232" s="262"/>
      <c r="S232" s="262"/>
      <c r="T232" s="263"/>
      <c r="AT232" s="259" t="s">
        <v>171</v>
      </c>
      <c r="AU232" s="259" t="s">
        <v>81</v>
      </c>
      <c r="AV232" s="258" t="s">
        <v>77</v>
      </c>
      <c r="AW232" s="258" t="s">
        <v>36</v>
      </c>
      <c r="AX232" s="258" t="s">
        <v>73</v>
      </c>
      <c r="AY232" s="259" t="s">
        <v>160</v>
      </c>
    </row>
    <row r="233" spans="2:65" s="265" customFormat="1">
      <c r="B233" s="264"/>
      <c r="D233" s="254" t="s">
        <v>171</v>
      </c>
      <c r="E233" s="266" t="s">
        <v>5</v>
      </c>
      <c r="F233" s="267" t="s">
        <v>77</v>
      </c>
      <c r="H233" s="268">
        <v>1</v>
      </c>
      <c r="I233" s="10"/>
      <c r="L233" s="264"/>
      <c r="M233" s="269"/>
      <c r="N233" s="270"/>
      <c r="O233" s="270"/>
      <c r="P233" s="270"/>
      <c r="Q233" s="270"/>
      <c r="R233" s="270"/>
      <c r="S233" s="270"/>
      <c r="T233" s="271"/>
      <c r="AT233" s="266" t="s">
        <v>171</v>
      </c>
      <c r="AU233" s="266" t="s">
        <v>81</v>
      </c>
      <c r="AV233" s="265" t="s">
        <v>81</v>
      </c>
      <c r="AW233" s="265" t="s">
        <v>36</v>
      </c>
      <c r="AX233" s="265" t="s">
        <v>77</v>
      </c>
      <c r="AY233" s="266" t="s">
        <v>160</v>
      </c>
    </row>
    <row r="234" spans="2:65" s="118" customFormat="1" ht="25.5" customHeight="1">
      <c r="B234" s="113"/>
      <c r="C234" s="280" t="s">
        <v>401</v>
      </c>
      <c r="D234" s="280" t="s">
        <v>277</v>
      </c>
      <c r="E234" s="281" t="s">
        <v>868</v>
      </c>
      <c r="F234" s="282" t="s">
        <v>869</v>
      </c>
      <c r="G234" s="283" t="s">
        <v>353</v>
      </c>
      <c r="H234" s="284">
        <v>1</v>
      </c>
      <c r="I234" s="12"/>
      <c r="J234" s="285">
        <f>ROUND(I234*H234,2)</f>
        <v>0</v>
      </c>
      <c r="K234" s="282" t="s">
        <v>188</v>
      </c>
      <c r="L234" s="286"/>
      <c r="M234" s="287" t="s">
        <v>5</v>
      </c>
      <c r="N234" s="288" t="s">
        <v>44</v>
      </c>
      <c r="O234" s="114"/>
      <c r="P234" s="251">
        <f>O234*H234</f>
        <v>0</v>
      </c>
      <c r="Q234" s="251">
        <v>6.7000000000000002E-3</v>
      </c>
      <c r="R234" s="251">
        <f>Q234*H234</f>
        <v>6.7000000000000002E-3</v>
      </c>
      <c r="S234" s="251">
        <v>0</v>
      </c>
      <c r="T234" s="252">
        <f>S234*H234</f>
        <v>0</v>
      </c>
      <c r="AR234" s="97" t="s">
        <v>213</v>
      </c>
      <c r="AT234" s="97" t="s">
        <v>277</v>
      </c>
      <c r="AU234" s="97" t="s">
        <v>81</v>
      </c>
      <c r="AY234" s="97" t="s">
        <v>160</v>
      </c>
      <c r="BE234" s="253">
        <f>IF(N234="základní",J234,0)</f>
        <v>0</v>
      </c>
      <c r="BF234" s="253">
        <f>IF(N234="snížená",J234,0)</f>
        <v>0</v>
      </c>
      <c r="BG234" s="253">
        <f>IF(N234="zákl. přenesená",J234,0)</f>
        <v>0</v>
      </c>
      <c r="BH234" s="253">
        <f>IF(N234="sníž. přenesená",J234,0)</f>
        <v>0</v>
      </c>
      <c r="BI234" s="253">
        <f>IF(N234="nulová",J234,0)</f>
        <v>0</v>
      </c>
      <c r="BJ234" s="97" t="s">
        <v>77</v>
      </c>
      <c r="BK234" s="253">
        <f>ROUND(I234*H234,2)</f>
        <v>0</v>
      </c>
      <c r="BL234" s="97" t="s">
        <v>167</v>
      </c>
      <c r="BM234" s="97" t="s">
        <v>1656</v>
      </c>
    </row>
    <row r="235" spans="2:65" s="118" customFormat="1" ht="38.25" customHeight="1">
      <c r="B235" s="113"/>
      <c r="C235" s="243" t="s">
        <v>405</v>
      </c>
      <c r="D235" s="243" t="s">
        <v>162</v>
      </c>
      <c r="E235" s="244" t="s">
        <v>1657</v>
      </c>
      <c r="F235" s="245" t="s">
        <v>1658</v>
      </c>
      <c r="G235" s="246" t="s">
        <v>353</v>
      </c>
      <c r="H235" s="247">
        <v>4</v>
      </c>
      <c r="I235" s="8"/>
      <c r="J235" s="248">
        <f>ROUND(I235*H235,2)</f>
        <v>0</v>
      </c>
      <c r="K235" s="245" t="s">
        <v>188</v>
      </c>
      <c r="L235" s="113"/>
      <c r="M235" s="249" t="s">
        <v>5</v>
      </c>
      <c r="N235" s="250" t="s">
        <v>44</v>
      </c>
      <c r="O235" s="114"/>
      <c r="P235" s="251">
        <f>O235*H235</f>
        <v>0</v>
      </c>
      <c r="Q235" s="251">
        <v>1.67E-3</v>
      </c>
      <c r="R235" s="251">
        <f>Q235*H235</f>
        <v>6.6800000000000002E-3</v>
      </c>
      <c r="S235" s="251">
        <v>0</v>
      </c>
      <c r="T235" s="252">
        <f>S235*H235</f>
        <v>0</v>
      </c>
      <c r="AR235" s="97" t="s">
        <v>167</v>
      </c>
      <c r="AT235" s="97" t="s">
        <v>162</v>
      </c>
      <c r="AU235" s="97" t="s">
        <v>81</v>
      </c>
      <c r="AY235" s="97" t="s">
        <v>160</v>
      </c>
      <c r="BE235" s="253">
        <f>IF(N235="základní",J235,0)</f>
        <v>0</v>
      </c>
      <c r="BF235" s="253">
        <f>IF(N235="snížená",J235,0)</f>
        <v>0</v>
      </c>
      <c r="BG235" s="253">
        <f>IF(N235="zákl. přenesená",J235,0)</f>
        <v>0</v>
      </c>
      <c r="BH235" s="253">
        <f>IF(N235="sníž. přenesená",J235,0)</f>
        <v>0</v>
      </c>
      <c r="BI235" s="253">
        <f>IF(N235="nulová",J235,0)</f>
        <v>0</v>
      </c>
      <c r="BJ235" s="97" t="s">
        <v>77</v>
      </c>
      <c r="BK235" s="253">
        <f>ROUND(I235*H235,2)</f>
        <v>0</v>
      </c>
      <c r="BL235" s="97" t="s">
        <v>167</v>
      </c>
      <c r="BM235" s="97" t="s">
        <v>1659</v>
      </c>
    </row>
    <row r="236" spans="2:65" s="258" customFormat="1">
      <c r="B236" s="257"/>
      <c r="D236" s="254" t="s">
        <v>171</v>
      </c>
      <c r="E236" s="259" t="s">
        <v>5</v>
      </c>
      <c r="F236" s="260" t="s">
        <v>1631</v>
      </c>
      <c r="H236" s="259" t="s">
        <v>5</v>
      </c>
      <c r="I236" s="9"/>
      <c r="L236" s="257"/>
      <c r="M236" s="261"/>
      <c r="N236" s="262"/>
      <c r="O236" s="262"/>
      <c r="P236" s="262"/>
      <c r="Q236" s="262"/>
      <c r="R236" s="262"/>
      <c r="S236" s="262"/>
      <c r="T236" s="263"/>
      <c r="AT236" s="259" t="s">
        <v>171</v>
      </c>
      <c r="AU236" s="259" t="s">
        <v>81</v>
      </c>
      <c r="AV236" s="258" t="s">
        <v>77</v>
      </c>
      <c r="AW236" s="258" t="s">
        <v>36</v>
      </c>
      <c r="AX236" s="258" t="s">
        <v>73</v>
      </c>
      <c r="AY236" s="259" t="s">
        <v>160</v>
      </c>
    </row>
    <row r="237" spans="2:65" s="265" customFormat="1">
      <c r="B237" s="264"/>
      <c r="D237" s="254" t="s">
        <v>171</v>
      </c>
      <c r="E237" s="266" t="s">
        <v>5</v>
      </c>
      <c r="F237" s="267" t="s">
        <v>1660</v>
      </c>
      <c r="H237" s="268">
        <v>4</v>
      </c>
      <c r="I237" s="10"/>
      <c r="L237" s="264"/>
      <c r="M237" s="269"/>
      <c r="N237" s="270"/>
      <c r="O237" s="270"/>
      <c r="P237" s="270"/>
      <c r="Q237" s="270"/>
      <c r="R237" s="270"/>
      <c r="S237" s="270"/>
      <c r="T237" s="271"/>
      <c r="AT237" s="266" t="s">
        <v>171</v>
      </c>
      <c r="AU237" s="266" t="s">
        <v>81</v>
      </c>
      <c r="AV237" s="265" t="s">
        <v>81</v>
      </c>
      <c r="AW237" s="265" t="s">
        <v>36</v>
      </c>
      <c r="AX237" s="265" t="s">
        <v>77</v>
      </c>
      <c r="AY237" s="266" t="s">
        <v>160</v>
      </c>
    </row>
    <row r="238" spans="2:65" s="118" customFormat="1" ht="16.5" customHeight="1">
      <c r="B238" s="113"/>
      <c r="C238" s="280" t="s">
        <v>409</v>
      </c>
      <c r="D238" s="280" t="s">
        <v>277</v>
      </c>
      <c r="E238" s="281" t="s">
        <v>1661</v>
      </c>
      <c r="F238" s="282" t="s">
        <v>1662</v>
      </c>
      <c r="G238" s="283" t="s">
        <v>876</v>
      </c>
      <c r="H238" s="284">
        <v>1</v>
      </c>
      <c r="I238" s="12"/>
      <c r="J238" s="285">
        <f>ROUND(I238*H238,2)</f>
        <v>0</v>
      </c>
      <c r="K238" s="282" t="s">
        <v>5</v>
      </c>
      <c r="L238" s="286"/>
      <c r="M238" s="287" t="s">
        <v>5</v>
      </c>
      <c r="N238" s="288" t="s">
        <v>44</v>
      </c>
      <c r="O238" s="114"/>
      <c r="P238" s="251">
        <f>O238*H238</f>
        <v>0</v>
      </c>
      <c r="Q238" s="251">
        <v>7.4000000000000003E-3</v>
      </c>
      <c r="R238" s="251">
        <f>Q238*H238</f>
        <v>7.4000000000000003E-3</v>
      </c>
      <c r="S238" s="251">
        <v>0</v>
      </c>
      <c r="T238" s="252">
        <f>S238*H238</f>
        <v>0</v>
      </c>
      <c r="AR238" s="97" t="s">
        <v>213</v>
      </c>
      <c r="AT238" s="97" t="s">
        <v>277</v>
      </c>
      <c r="AU238" s="97" t="s">
        <v>81</v>
      </c>
      <c r="AY238" s="97" t="s">
        <v>160</v>
      </c>
      <c r="BE238" s="253">
        <f>IF(N238="základní",J238,0)</f>
        <v>0</v>
      </c>
      <c r="BF238" s="253">
        <f>IF(N238="snížená",J238,0)</f>
        <v>0</v>
      </c>
      <c r="BG238" s="253">
        <f>IF(N238="zákl. přenesená",J238,0)</f>
        <v>0</v>
      </c>
      <c r="BH238" s="253">
        <f>IF(N238="sníž. přenesená",J238,0)</f>
        <v>0</v>
      </c>
      <c r="BI238" s="253">
        <f>IF(N238="nulová",J238,0)</f>
        <v>0</v>
      </c>
      <c r="BJ238" s="97" t="s">
        <v>77</v>
      </c>
      <c r="BK238" s="253">
        <f>ROUND(I238*H238,2)</f>
        <v>0</v>
      </c>
      <c r="BL238" s="97" t="s">
        <v>167</v>
      </c>
      <c r="BM238" s="97" t="s">
        <v>1663</v>
      </c>
    </row>
    <row r="239" spans="2:65" s="118" customFormat="1" ht="16.5" customHeight="1">
      <c r="B239" s="113"/>
      <c r="C239" s="280" t="s">
        <v>415</v>
      </c>
      <c r="D239" s="280" t="s">
        <v>277</v>
      </c>
      <c r="E239" s="281" t="s">
        <v>1664</v>
      </c>
      <c r="F239" s="282" t="s">
        <v>1665</v>
      </c>
      <c r="G239" s="283" t="s">
        <v>876</v>
      </c>
      <c r="H239" s="284">
        <v>2</v>
      </c>
      <c r="I239" s="12"/>
      <c r="J239" s="285">
        <f>ROUND(I239*H239,2)</f>
        <v>0</v>
      </c>
      <c r="K239" s="282" t="s">
        <v>5</v>
      </c>
      <c r="L239" s="286"/>
      <c r="M239" s="287" t="s">
        <v>5</v>
      </c>
      <c r="N239" s="288" t="s">
        <v>44</v>
      </c>
      <c r="O239" s="114"/>
      <c r="P239" s="251">
        <f>O239*H239</f>
        <v>0</v>
      </c>
      <c r="Q239" s="251">
        <v>1.6299999999999999E-2</v>
      </c>
      <c r="R239" s="251">
        <f>Q239*H239</f>
        <v>3.2599999999999997E-2</v>
      </c>
      <c r="S239" s="251">
        <v>0</v>
      </c>
      <c r="T239" s="252">
        <f>S239*H239</f>
        <v>0</v>
      </c>
      <c r="AR239" s="97" t="s">
        <v>213</v>
      </c>
      <c r="AT239" s="97" t="s">
        <v>277</v>
      </c>
      <c r="AU239" s="97" t="s">
        <v>81</v>
      </c>
      <c r="AY239" s="97" t="s">
        <v>160</v>
      </c>
      <c r="BE239" s="253">
        <f>IF(N239="základní",J239,0)</f>
        <v>0</v>
      </c>
      <c r="BF239" s="253">
        <f>IF(N239="snížená",J239,0)</f>
        <v>0</v>
      </c>
      <c r="BG239" s="253">
        <f>IF(N239="zákl. přenesená",J239,0)</f>
        <v>0</v>
      </c>
      <c r="BH239" s="253">
        <f>IF(N239="sníž. přenesená",J239,0)</f>
        <v>0</v>
      </c>
      <c r="BI239" s="253">
        <f>IF(N239="nulová",J239,0)</f>
        <v>0</v>
      </c>
      <c r="BJ239" s="97" t="s">
        <v>77</v>
      </c>
      <c r="BK239" s="253">
        <f>ROUND(I239*H239,2)</f>
        <v>0</v>
      </c>
      <c r="BL239" s="97" t="s">
        <v>167</v>
      </c>
      <c r="BM239" s="97" t="s">
        <v>1666</v>
      </c>
    </row>
    <row r="240" spans="2:65" s="118" customFormat="1" ht="16.5" customHeight="1">
      <c r="B240" s="113"/>
      <c r="C240" s="280" t="s">
        <v>420</v>
      </c>
      <c r="D240" s="280" t="s">
        <v>277</v>
      </c>
      <c r="E240" s="281" t="s">
        <v>1667</v>
      </c>
      <c r="F240" s="282" t="s">
        <v>1668</v>
      </c>
      <c r="G240" s="283" t="s">
        <v>876</v>
      </c>
      <c r="H240" s="284">
        <v>1</v>
      </c>
      <c r="I240" s="12"/>
      <c r="J240" s="285">
        <f>ROUND(I240*H240,2)</f>
        <v>0</v>
      </c>
      <c r="K240" s="282" t="s">
        <v>5</v>
      </c>
      <c r="L240" s="286"/>
      <c r="M240" s="287" t="s">
        <v>5</v>
      </c>
      <c r="N240" s="288" t="s">
        <v>44</v>
      </c>
      <c r="O240" s="114"/>
      <c r="P240" s="251">
        <f>O240*H240</f>
        <v>0</v>
      </c>
      <c r="Q240" s="251">
        <v>4.1999999999999997E-3</v>
      </c>
      <c r="R240" s="251">
        <f>Q240*H240</f>
        <v>4.1999999999999997E-3</v>
      </c>
      <c r="S240" s="251">
        <v>0</v>
      </c>
      <c r="T240" s="252">
        <f>S240*H240</f>
        <v>0</v>
      </c>
      <c r="AR240" s="97" t="s">
        <v>213</v>
      </c>
      <c r="AT240" s="97" t="s">
        <v>277</v>
      </c>
      <c r="AU240" s="97" t="s">
        <v>81</v>
      </c>
      <c r="AY240" s="97" t="s">
        <v>160</v>
      </c>
      <c r="BE240" s="253">
        <f>IF(N240="základní",J240,0)</f>
        <v>0</v>
      </c>
      <c r="BF240" s="253">
        <f>IF(N240="snížená",J240,0)</f>
        <v>0</v>
      </c>
      <c r="BG240" s="253">
        <f>IF(N240="zákl. přenesená",J240,0)</f>
        <v>0</v>
      </c>
      <c r="BH240" s="253">
        <f>IF(N240="sníž. přenesená",J240,0)</f>
        <v>0</v>
      </c>
      <c r="BI240" s="253">
        <f>IF(N240="nulová",J240,0)</f>
        <v>0</v>
      </c>
      <c r="BJ240" s="97" t="s">
        <v>77</v>
      </c>
      <c r="BK240" s="253">
        <f>ROUND(I240*H240,2)</f>
        <v>0</v>
      </c>
      <c r="BL240" s="97" t="s">
        <v>167</v>
      </c>
      <c r="BM240" s="97" t="s">
        <v>1669</v>
      </c>
    </row>
    <row r="241" spans="2:65" s="118" customFormat="1" ht="38.25" customHeight="1">
      <c r="B241" s="113"/>
      <c r="C241" s="243" t="s">
        <v>425</v>
      </c>
      <c r="D241" s="243" t="s">
        <v>162</v>
      </c>
      <c r="E241" s="244" t="s">
        <v>1670</v>
      </c>
      <c r="F241" s="245" t="s">
        <v>1671</v>
      </c>
      <c r="G241" s="246" t="s">
        <v>353</v>
      </c>
      <c r="H241" s="247">
        <v>1</v>
      </c>
      <c r="I241" s="8"/>
      <c r="J241" s="248">
        <f>ROUND(I241*H241,2)</f>
        <v>0</v>
      </c>
      <c r="K241" s="245" t="s">
        <v>188</v>
      </c>
      <c r="L241" s="113"/>
      <c r="M241" s="249" t="s">
        <v>5</v>
      </c>
      <c r="N241" s="250" t="s">
        <v>44</v>
      </c>
      <c r="O241" s="114"/>
      <c r="P241" s="251">
        <f>O241*H241</f>
        <v>0</v>
      </c>
      <c r="Q241" s="251">
        <v>1.7099999999999999E-3</v>
      </c>
      <c r="R241" s="251">
        <f>Q241*H241</f>
        <v>1.7099999999999999E-3</v>
      </c>
      <c r="S241" s="251">
        <v>0</v>
      </c>
      <c r="T241" s="252">
        <f>S241*H241</f>
        <v>0</v>
      </c>
      <c r="AR241" s="97" t="s">
        <v>167</v>
      </c>
      <c r="AT241" s="97" t="s">
        <v>162</v>
      </c>
      <c r="AU241" s="97" t="s">
        <v>81</v>
      </c>
      <c r="AY241" s="97" t="s">
        <v>160</v>
      </c>
      <c r="BE241" s="253">
        <f>IF(N241="základní",J241,0)</f>
        <v>0</v>
      </c>
      <c r="BF241" s="253">
        <f>IF(N241="snížená",J241,0)</f>
        <v>0</v>
      </c>
      <c r="BG241" s="253">
        <f>IF(N241="zákl. přenesená",J241,0)</f>
        <v>0</v>
      </c>
      <c r="BH241" s="253">
        <f>IF(N241="sníž. přenesená",J241,0)</f>
        <v>0</v>
      </c>
      <c r="BI241" s="253">
        <f>IF(N241="nulová",J241,0)</f>
        <v>0</v>
      </c>
      <c r="BJ241" s="97" t="s">
        <v>77</v>
      </c>
      <c r="BK241" s="253">
        <f>ROUND(I241*H241,2)</f>
        <v>0</v>
      </c>
      <c r="BL241" s="97" t="s">
        <v>167</v>
      </c>
      <c r="BM241" s="97" t="s">
        <v>1672</v>
      </c>
    </row>
    <row r="242" spans="2:65" s="258" customFormat="1">
      <c r="B242" s="257"/>
      <c r="D242" s="254" t="s">
        <v>171</v>
      </c>
      <c r="E242" s="259" t="s">
        <v>5</v>
      </c>
      <c r="F242" s="260" t="s">
        <v>1631</v>
      </c>
      <c r="H242" s="259" t="s">
        <v>5</v>
      </c>
      <c r="I242" s="9"/>
      <c r="L242" s="257"/>
      <c r="M242" s="261"/>
      <c r="N242" s="262"/>
      <c r="O242" s="262"/>
      <c r="P242" s="262"/>
      <c r="Q242" s="262"/>
      <c r="R242" s="262"/>
      <c r="S242" s="262"/>
      <c r="T242" s="263"/>
      <c r="AT242" s="259" t="s">
        <v>171</v>
      </c>
      <c r="AU242" s="259" t="s">
        <v>81</v>
      </c>
      <c r="AV242" s="258" t="s">
        <v>77</v>
      </c>
      <c r="AW242" s="258" t="s">
        <v>36</v>
      </c>
      <c r="AX242" s="258" t="s">
        <v>73</v>
      </c>
      <c r="AY242" s="259" t="s">
        <v>160</v>
      </c>
    </row>
    <row r="243" spans="2:65" s="265" customFormat="1">
      <c r="B243" s="264"/>
      <c r="D243" s="254" t="s">
        <v>171</v>
      </c>
      <c r="E243" s="266" t="s">
        <v>5</v>
      </c>
      <c r="F243" s="267" t="s">
        <v>77</v>
      </c>
      <c r="H243" s="268">
        <v>1</v>
      </c>
      <c r="I243" s="10"/>
      <c r="L243" s="264"/>
      <c r="M243" s="269"/>
      <c r="N243" s="270"/>
      <c r="O243" s="270"/>
      <c r="P243" s="270"/>
      <c r="Q243" s="270"/>
      <c r="R243" s="270"/>
      <c r="S243" s="270"/>
      <c r="T243" s="271"/>
      <c r="AT243" s="266" t="s">
        <v>171</v>
      </c>
      <c r="AU243" s="266" t="s">
        <v>81</v>
      </c>
      <c r="AV243" s="265" t="s">
        <v>81</v>
      </c>
      <c r="AW243" s="265" t="s">
        <v>36</v>
      </c>
      <c r="AX243" s="265" t="s">
        <v>77</v>
      </c>
      <c r="AY243" s="266" t="s">
        <v>160</v>
      </c>
    </row>
    <row r="244" spans="2:65" s="118" customFormat="1" ht="16.5" customHeight="1">
      <c r="B244" s="113"/>
      <c r="C244" s="280" t="s">
        <v>429</v>
      </c>
      <c r="D244" s="280" t="s">
        <v>277</v>
      </c>
      <c r="E244" s="281" t="s">
        <v>1673</v>
      </c>
      <c r="F244" s="282" t="s">
        <v>1674</v>
      </c>
      <c r="G244" s="283" t="s">
        <v>876</v>
      </c>
      <c r="H244" s="284">
        <v>1</v>
      </c>
      <c r="I244" s="12"/>
      <c r="J244" s="285">
        <f>ROUND(I244*H244,2)</f>
        <v>0</v>
      </c>
      <c r="K244" s="282" t="s">
        <v>5</v>
      </c>
      <c r="L244" s="286"/>
      <c r="M244" s="287" t="s">
        <v>5</v>
      </c>
      <c r="N244" s="288" t="s">
        <v>44</v>
      </c>
      <c r="O244" s="114"/>
      <c r="P244" s="251">
        <f>O244*H244</f>
        <v>0</v>
      </c>
      <c r="Q244" s="251">
        <v>1.6E-2</v>
      </c>
      <c r="R244" s="251">
        <f>Q244*H244</f>
        <v>1.6E-2</v>
      </c>
      <c r="S244" s="251">
        <v>0</v>
      </c>
      <c r="T244" s="252">
        <f>S244*H244</f>
        <v>0</v>
      </c>
      <c r="AR244" s="97" t="s">
        <v>213</v>
      </c>
      <c r="AT244" s="97" t="s">
        <v>277</v>
      </c>
      <c r="AU244" s="97" t="s">
        <v>81</v>
      </c>
      <c r="AY244" s="97" t="s">
        <v>160</v>
      </c>
      <c r="BE244" s="253">
        <f>IF(N244="základní",J244,0)</f>
        <v>0</v>
      </c>
      <c r="BF244" s="253">
        <f>IF(N244="snížená",J244,0)</f>
        <v>0</v>
      </c>
      <c r="BG244" s="253">
        <f>IF(N244="zákl. přenesená",J244,0)</f>
        <v>0</v>
      </c>
      <c r="BH244" s="253">
        <f>IF(N244="sníž. přenesená",J244,0)</f>
        <v>0</v>
      </c>
      <c r="BI244" s="253">
        <f>IF(N244="nulová",J244,0)</f>
        <v>0</v>
      </c>
      <c r="BJ244" s="97" t="s">
        <v>77</v>
      </c>
      <c r="BK244" s="253">
        <f>ROUND(I244*H244,2)</f>
        <v>0</v>
      </c>
      <c r="BL244" s="97" t="s">
        <v>167</v>
      </c>
      <c r="BM244" s="97" t="s">
        <v>1675</v>
      </c>
    </row>
    <row r="245" spans="2:65" s="118" customFormat="1" ht="38.25" customHeight="1">
      <c r="B245" s="113"/>
      <c r="C245" s="243" t="s">
        <v>433</v>
      </c>
      <c r="D245" s="243" t="s">
        <v>162</v>
      </c>
      <c r="E245" s="244" t="s">
        <v>871</v>
      </c>
      <c r="F245" s="245" t="s">
        <v>872</v>
      </c>
      <c r="G245" s="246" t="s">
        <v>353</v>
      </c>
      <c r="H245" s="247">
        <v>1</v>
      </c>
      <c r="I245" s="8"/>
      <c r="J245" s="248">
        <f>ROUND(I245*H245,2)</f>
        <v>0</v>
      </c>
      <c r="K245" s="245" t="s">
        <v>188</v>
      </c>
      <c r="L245" s="113"/>
      <c r="M245" s="249" t="s">
        <v>5</v>
      </c>
      <c r="N245" s="250" t="s">
        <v>44</v>
      </c>
      <c r="O245" s="114"/>
      <c r="P245" s="251">
        <f>O245*H245</f>
        <v>0</v>
      </c>
      <c r="Q245" s="251">
        <v>2.1000000000000001E-4</v>
      </c>
      <c r="R245" s="251">
        <f>Q245*H245</f>
        <v>2.1000000000000001E-4</v>
      </c>
      <c r="S245" s="251">
        <v>0</v>
      </c>
      <c r="T245" s="252">
        <f>S245*H245</f>
        <v>0</v>
      </c>
      <c r="AR245" s="97" t="s">
        <v>167</v>
      </c>
      <c r="AT245" s="97" t="s">
        <v>162</v>
      </c>
      <c r="AU245" s="97" t="s">
        <v>81</v>
      </c>
      <c r="AY245" s="97" t="s">
        <v>160</v>
      </c>
      <c r="BE245" s="253">
        <f>IF(N245="základní",J245,0)</f>
        <v>0</v>
      </c>
      <c r="BF245" s="253">
        <f>IF(N245="snížená",J245,0)</f>
        <v>0</v>
      </c>
      <c r="BG245" s="253">
        <f>IF(N245="zákl. přenesená",J245,0)</f>
        <v>0</v>
      </c>
      <c r="BH245" s="253">
        <f>IF(N245="sníž. přenesená",J245,0)</f>
        <v>0</v>
      </c>
      <c r="BI245" s="253">
        <f>IF(N245="nulová",J245,0)</f>
        <v>0</v>
      </c>
      <c r="BJ245" s="97" t="s">
        <v>77</v>
      </c>
      <c r="BK245" s="253">
        <f>ROUND(I245*H245,2)</f>
        <v>0</v>
      </c>
      <c r="BL245" s="97" t="s">
        <v>167</v>
      </c>
      <c r="BM245" s="97" t="s">
        <v>1676</v>
      </c>
    </row>
    <row r="246" spans="2:65" s="258" customFormat="1">
      <c r="B246" s="257"/>
      <c r="D246" s="254" t="s">
        <v>171</v>
      </c>
      <c r="E246" s="259" t="s">
        <v>5</v>
      </c>
      <c r="F246" s="260" t="s">
        <v>1631</v>
      </c>
      <c r="H246" s="259" t="s">
        <v>5</v>
      </c>
      <c r="I246" s="9"/>
      <c r="L246" s="257"/>
      <c r="M246" s="261"/>
      <c r="N246" s="262"/>
      <c r="O246" s="262"/>
      <c r="P246" s="262"/>
      <c r="Q246" s="262"/>
      <c r="R246" s="262"/>
      <c r="S246" s="262"/>
      <c r="T246" s="263"/>
      <c r="AT246" s="259" t="s">
        <v>171</v>
      </c>
      <c r="AU246" s="259" t="s">
        <v>81</v>
      </c>
      <c r="AV246" s="258" t="s">
        <v>77</v>
      </c>
      <c r="AW246" s="258" t="s">
        <v>36</v>
      </c>
      <c r="AX246" s="258" t="s">
        <v>73</v>
      </c>
      <c r="AY246" s="259" t="s">
        <v>160</v>
      </c>
    </row>
    <row r="247" spans="2:65" s="265" customFormat="1">
      <c r="B247" s="264"/>
      <c r="D247" s="254" t="s">
        <v>171</v>
      </c>
      <c r="E247" s="266" t="s">
        <v>5</v>
      </c>
      <c r="F247" s="267" t="s">
        <v>77</v>
      </c>
      <c r="H247" s="268">
        <v>1</v>
      </c>
      <c r="I247" s="10"/>
      <c r="L247" s="264"/>
      <c r="M247" s="269"/>
      <c r="N247" s="270"/>
      <c r="O247" s="270"/>
      <c r="P247" s="270"/>
      <c r="Q247" s="270"/>
      <c r="R247" s="270"/>
      <c r="S247" s="270"/>
      <c r="T247" s="271"/>
      <c r="AT247" s="266" t="s">
        <v>171</v>
      </c>
      <c r="AU247" s="266" t="s">
        <v>81</v>
      </c>
      <c r="AV247" s="265" t="s">
        <v>81</v>
      </c>
      <c r="AW247" s="265" t="s">
        <v>36</v>
      </c>
      <c r="AX247" s="265" t="s">
        <v>77</v>
      </c>
      <c r="AY247" s="266" t="s">
        <v>160</v>
      </c>
    </row>
    <row r="248" spans="2:65" s="118" customFormat="1" ht="16.5" customHeight="1">
      <c r="B248" s="113"/>
      <c r="C248" s="280" t="s">
        <v>438</v>
      </c>
      <c r="D248" s="280" t="s">
        <v>277</v>
      </c>
      <c r="E248" s="281" t="s">
        <v>1677</v>
      </c>
      <c r="F248" s="282" t="s">
        <v>1678</v>
      </c>
      <c r="G248" s="283" t="s">
        <v>876</v>
      </c>
      <c r="H248" s="284">
        <v>1</v>
      </c>
      <c r="I248" s="12"/>
      <c r="J248" s="285">
        <f>ROUND(I248*H248,2)</f>
        <v>0</v>
      </c>
      <c r="K248" s="282" t="s">
        <v>5</v>
      </c>
      <c r="L248" s="286"/>
      <c r="M248" s="287" t="s">
        <v>5</v>
      </c>
      <c r="N248" s="288" t="s">
        <v>44</v>
      </c>
      <c r="O248" s="114"/>
      <c r="P248" s="251">
        <f>O248*H248</f>
        <v>0</v>
      </c>
      <c r="Q248" s="251">
        <v>5.4000000000000003E-3</v>
      </c>
      <c r="R248" s="251">
        <f>Q248*H248</f>
        <v>5.4000000000000003E-3</v>
      </c>
      <c r="S248" s="251">
        <v>0</v>
      </c>
      <c r="T248" s="252">
        <f>S248*H248</f>
        <v>0</v>
      </c>
      <c r="AR248" s="97" t="s">
        <v>213</v>
      </c>
      <c r="AT248" s="97" t="s">
        <v>277</v>
      </c>
      <c r="AU248" s="97" t="s">
        <v>81</v>
      </c>
      <c r="AY248" s="97" t="s">
        <v>160</v>
      </c>
      <c r="BE248" s="253">
        <f>IF(N248="základní",J248,0)</f>
        <v>0</v>
      </c>
      <c r="BF248" s="253">
        <f>IF(N248="snížená",J248,0)</f>
        <v>0</v>
      </c>
      <c r="BG248" s="253">
        <f>IF(N248="zákl. přenesená",J248,0)</f>
        <v>0</v>
      </c>
      <c r="BH248" s="253">
        <f>IF(N248="sníž. přenesená",J248,0)</f>
        <v>0</v>
      </c>
      <c r="BI248" s="253">
        <f>IF(N248="nulová",J248,0)</f>
        <v>0</v>
      </c>
      <c r="BJ248" s="97" t="s">
        <v>77</v>
      </c>
      <c r="BK248" s="253">
        <f>ROUND(I248*H248,2)</f>
        <v>0</v>
      </c>
      <c r="BL248" s="97" t="s">
        <v>167</v>
      </c>
      <c r="BM248" s="97" t="s">
        <v>1679</v>
      </c>
    </row>
    <row r="249" spans="2:65" s="118" customFormat="1" ht="38.25" customHeight="1">
      <c r="B249" s="113"/>
      <c r="C249" s="243" t="s">
        <v>443</v>
      </c>
      <c r="D249" s="243" t="s">
        <v>162</v>
      </c>
      <c r="E249" s="244" t="s">
        <v>1680</v>
      </c>
      <c r="F249" s="245" t="s">
        <v>1681</v>
      </c>
      <c r="G249" s="246" t="s">
        <v>353</v>
      </c>
      <c r="H249" s="247">
        <v>4</v>
      </c>
      <c r="I249" s="8"/>
      <c r="J249" s="248">
        <f>ROUND(I249*H249,2)</f>
        <v>0</v>
      </c>
      <c r="K249" s="245" t="s">
        <v>188</v>
      </c>
      <c r="L249" s="113"/>
      <c r="M249" s="249" t="s">
        <v>5</v>
      </c>
      <c r="N249" s="250" t="s">
        <v>44</v>
      </c>
      <c r="O249" s="114"/>
      <c r="P249" s="251">
        <f>O249*H249</f>
        <v>0</v>
      </c>
      <c r="Q249" s="251">
        <v>1E-4</v>
      </c>
      <c r="R249" s="251">
        <f>Q249*H249</f>
        <v>4.0000000000000002E-4</v>
      </c>
      <c r="S249" s="251">
        <v>0</v>
      </c>
      <c r="T249" s="252">
        <f>S249*H249</f>
        <v>0</v>
      </c>
      <c r="AR249" s="97" t="s">
        <v>167</v>
      </c>
      <c r="AT249" s="97" t="s">
        <v>162</v>
      </c>
      <c r="AU249" s="97" t="s">
        <v>81</v>
      </c>
      <c r="AY249" s="97" t="s">
        <v>160</v>
      </c>
      <c r="BE249" s="253">
        <f>IF(N249="základní",J249,0)</f>
        <v>0</v>
      </c>
      <c r="BF249" s="253">
        <f>IF(N249="snížená",J249,0)</f>
        <v>0</v>
      </c>
      <c r="BG249" s="253">
        <f>IF(N249="zákl. přenesená",J249,0)</f>
        <v>0</v>
      </c>
      <c r="BH249" s="253">
        <f>IF(N249="sníž. přenesená",J249,0)</f>
        <v>0</v>
      </c>
      <c r="BI249" s="253">
        <f>IF(N249="nulová",J249,0)</f>
        <v>0</v>
      </c>
      <c r="BJ249" s="97" t="s">
        <v>77</v>
      </c>
      <c r="BK249" s="253">
        <f>ROUND(I249*H249,2)</f>
        <v>0</v>
      </c>
      <c r="BL249" s="97" t="s">
        <v>167</v>
      </c>
      <c r="BM249" s="97" t="s">
        <v>1682</v>
      </c>
    </row>
    <row r="250" spans="2:65" s="258" customFormat="1">
      <c r="B250" s="257"/>
      <c r="D250" s="254" t="s">
        <v>171</v>
      </c>
      <c r="E250" s="259" t="s">
        <v>5</v>
      </c>
      <c r="F250" s="260" t="s">
        <v>1631</v>
      </c>
      <c r="H250" s="259" t="s">
        <v>5</v>
      </c>
      <c r="I250" s="9"/>
      <c r="L250" s="257"/>
      <c r="M250" s="261"/>
      <c r="N250" s="262"/>
      <c r="O250" s="262"/>
      <c r="P250" s="262"/>
      <c r="Q250" s="262"/>
      <c r="R250" s="262"/>
      <c r="S250" s="262"/>
      <c r="T250" s="263"/>
      <c r="AT250" s="259" t="s">
        <v>171</v>
      </c>
      <c r="AU250" s="259" t="s">
        <v>81</v>
      </c>
      <c r="AV250" s="258" t="s">
        <v>77</v>
      </c>
      <c r="AW250" s="258" t="s">
        <v>36</v>
      </c>
      <c r="AX250" s="258" t="s">
        <v>73</v>
      </c>
      <c r="AY250" s="259" t="s">
        <v>160</v>
      </c>
    </row>
    <row r="251" spans="2:65" s="265" customFormat="1">
      <c r="B251" s="264"/>
      <c r="D251" s="254" t="s">
        <v>171</v>
      </c>
      <c r="E251" s="266" t="s">
        <v>5</v>
      </c>
      <c r="F251" s="267" t="s">
        <v>167</v>
      </c>
      <c r="H251" s="268">
        <v>4</v>
      </c>
      <c r="I251" s="10"/>
      <c r="L251" s="264"/>
      <c r="M251" s="269"/>
      <c r="N251" s="270"/>
      <c r="O251" s="270"/>
      <c r="P251" s="270"/>
      <c r="Q251" s="270"/>
      <c r="R251" s="270"/>
      <c r="S251" s="270"/>
      <c r="T251" s="271"/>
      <c r="AT251" s="266" t="s">
        <v>171</v>
      </c>
      <c r="AU251" s="266" t="s">
        <v>81</v>
      </c>
      <c r="AV251" s="265" t="s">
        <v>81</v>
      </c>
      <c r="AW251" s="265" t="s">
        <v>36</v>
      </c>
      <c r="AX251" s="265" t="s">
        <v>77</v>
      </c>
      <c r="AY251" s="266" t="s">
        <v>160</v>
      </c>
    </row>
    <row r="252" spans="2:65" s="118" customFormat="1" ht="16.5" customHeight="1">
      <c r="B252" s="113"/>
      <c r="C252" s="280" t="s">
        <v>448</v>
      </c>
      <c r="D252" s="280" t="s">
        <v>277</v>
      </c>
      <c r="E252" s="281" t="s">
        <v>1683</v>
      </c>
      <c r="F252" s="282" t="s">
        <v>1684</v>
      </c>
      <c r="G252" s="283" t="s">
        <v>353</v>
      </c>
      <c r="H252" s="284">
        <v>4</v>
      </c>
      <c r="I252" s="12"/>
      <c r="J252" s="285">
        <f>ROUND(I252*H252,2)</f>
        <v>0</v>
      </c>
      <c r="K252" s="282" t="s">
        <v>188</v>
      </c>
      <c r="L252" s="286"/>
      <c r="M252" s="287" t="s">
        <v>5</v>
      </c>
      <c r="N252" s="288" t="s">
        <v>44</v>
      </c>
      <c r="O252" s="114"/>
      <c r="P252" s="251">
        <f>O252*H252</f>
        <v>0</v>
      </c>
      <c r="Q252" s="251">
        <v>5.4999999999999997E-3</v>
      </c>
      <c r="R252" s="251">
        <f>Q252*H252</f>
        <v>2.1999999999999999E-2</v>
      </c>
      <c r="S252" s="251">
        <v>0</v>
      </c>
      <c r="T252" s="252">
        <f>S252*H252</f>
        <v>0</v>
      </c>
      <c r="AR252" s="97" t="s">
        <v>213</v>
      </c>
      <c r="AT252" s="97" t="s">
        <v>277</v>
      </c>
      <c r="AU252" s="97" t="s">
        <v>81</v>
      </c>
      <c r="AY252" s="97" t="s">
        <v>160</v>
      </c>
      <c r="BE252" s="253">
        <f>IF(N252="základní",J252,0)</f>
        <v>0</v>
      </c>
      <c r="BF252" s="253">
        <f>IF(N252="snížená",J252,0)</f>
        <v>0</v>
      </c>
      <c r="BG252" s="253">
        <f>IF(N252="zákl. přenesená",J252,0)</f>
        <v>0</v>
      </c>
      <c r="BH252" s="253">
        <f>IF(N252="sníž. přenesená",J252,0)</f>
        <v>0</v>
      </c>
      <c r="BI252" s="253">
        <f>IF(N252="nulová",J252,0)</f>
        <v>0</v>
      </c>
      <c r="BJ252" s="97" t="s">
        <v>77</v>
      </c>
      <c r="BK252" s="253">
        <f>ROUND(I252*H252,2)</f>
        <v>0</v>
      </c>
      <c r="BL252" s="97" t="s">
        <v>167</v>
      </c>
      <c r="BM252" s="97" t="s">
        <v>1685</v>
      </c>
    </row>
    <row r="253" spans="2:65" s="118" customFormat="1" ht="38.25" customHeight="1">
      <c r="B253" s="113"/>
      <c r="C253" s="243" t="s">
        <v>452</v>
      </c>
      <c r="D253" s="243" t="s">
        <v>162</v>
      </c>
      <c r="E253" s="244" t="s">
        <v>1686</v>
      </c>
      <c r="F253" s="245" t="s">
        <v>1687</v>
      </c>
      <c r="G253" s="246" t="s">
        <v>353</v>
      </c>
      <c r="H253" s="247">
        <v>2</v>
      </c>
      <c r="I253" s="8"/>
      <c r="J253" s="248">
        <f>ROUND(I253*H253,2)</f>
        <v>0</v>
      </c>
      <c r="K253" s="245" t="s">
        <v>188</v>
      </c>
      <c r="L253" s="113"/>
      <c r="M253" s="249" t="s">
        <v>5</v>
      </c>
      <c r="N253" s="250" t="s">
        <v>44</v>
      </c>
      <c r="O253" s="114"/>
      <c r="P253" s="251">
        <f>O253*H253</f>
        <v>0</v>
      </c>
      <c r="Q253" s="251">
        <v>0</v>
      </c>
      <c r="R253" s="251">
        <f>Q253*H253</f>
        <v>0</v>
      </c>
      <c r="S253" s="251">
        <v>0</v>
      </c>
      <c r="T253" s="252">
        <f>S253*H253</f>
        <v>0</v>
      </c>
      <c r="AR253" s="97" t="s">
        <v>167</v>
      </c>
      <c r="AT253" s="97" t="s">
        <v>162</v>
      </c>
      <c r="AU253" s="97" t="s">
        <v>81</v>
      </c>
      <c r="AY253" s="97" t="s">
        <v>160</v>
      </c>
      <c r="BE253" s="253">
        <f>IF(N253="základní",J253,0)</f>
        <v>0</v>
      </c>
      <c r="BF253" s="253">
        <f>IF(N253="snížená",J253,0)</f>
        <v>0</v>
      </c>
      <c r="BG253" s="253">
        <f>IF(N253="zákl. přenesená",J253,0)</f>
        <v>0</v>
      </c>
      <c r="BH253" s="253">
        <f>IF(N253="sníž. přenesená",J253,0)</f>
        <v>0</v>
      </c>
      <c r="BI253" s="253">
        <f>IF(N253="nulová",J253,0)</f>
        <v>0</v>
      </c>
      <c r="BJ253" s="97" t="s">
        <v>77</v>
      </c>
      <c r="BK253" s="253">
        <f>ROUND(I253*H253,2)</f>
        <v>0</v>
      </c>
      <c r="BL253" s="97" t="s">
        <v>167</v>
      </c>
      <c r="BM253" s="97" t="s">
        <v>1688</v>
      </c>
    </row>
    <row r="254" spans="2:65" s="258" customFormat="1">
      <c r="B254" s="257"/>
      <c r="D254" s="254" t="s">
        <v>171</v>
      </c>
      <c r="E254" s="259" t="s">
        <v>5</v>
      </c>
      <c r="F254" s="260" t="s">
        <v>1631</v>
      </c>
      <c r="H254" s="259" t="s">
        <v>5</v>
      </c>
      <c r="I254" s="9"/>
      <c r="L254" s="257"/>
      <c r="M254" s="261"/>
      <c r="N254" s="262"/>
      <c r="O254" s="262"/>
      <c r="P254" s="262"/>
      <c r="Q254" s="262"/>
      <c r="R254" s="262"/>
      <c r="S254" s="262"/>
      <c r="T254" s="263"/>
      <c r="AT254" s="259" t="s">
        <v>171</v>
      </c>
      <c r="AU254" s="259" t="s">
        <v>81</v>
      </c>
      <c r="AV254" s="258" t="s">
        <v>77</v>
      </c>
      <c r="AW254" s="258" t="s">
        <v>36</v>
      </c>
      <c r="AX254" s="258" t="s">
        <v>73</v>
      </c>
      <c r="AY254" s="259" t="s">
        <v>160</v>
      </c>
    </row>
    <row r="255" spans="2:65" s="265" customFormat="1">
      <c r="B255" s="264"/>
      <c r="D255" s="254" t="s">
        <v>171</v>
      </c>
      <c r="E255" s="266" t="s">
        <v>5</v>
      </c>
      <c r="F255" s="267" t="s">
        <v>81</v>
      </c>
      <c r="H255" s="268">
        <v>2</v>
      </c>
      <c r="I255" s="10"/>
      <c r="L255" s="264"/>
      <c r="M255" s="269"/>
      <c r="N255" s="270"/>
      <c r="O255" s="270"/>
      <c r="P255" s="270"/>
      <c r="Q255" s="270"/>
      <c r="R255" s="270"/>
      <c r="S255" s="270"/>
      <c r="T255" s="271"/>
      <c r="AT255" s="266" t="s">
        <v>171</v>
      </c>
      <c r="AU255" s="266" t="s">
        <v>81</v>
      </c>
      <c r="AV255" s="265" t="s">
        <v>81</v>
      </c>
      <c r="AW255" s="265" t="s">
        <v>36</v>
      </c>
      <c r="AX255" s="265" t="s">
        <v>77</v>
      </c>
      <c r="AY255" s="266" t="s">
        <v>160</v>
      </c>
    </row>
    <row r="256" spans="2:65" s="118" customFormat="1" ht="16.5" customHeight="1">
      <c r="B256" s="113"/>
      <c r="C256" s="280" t="s">
        <v>457</v>
      </c>
      <c r="D256" s="280" t="s">
        <v>277</v>
      </c>
      <c r="E256" s="281" t="s">
        <v>1689</v>
      </c>
      <c r="F256" s="282" t="s">
        <v>1690</v>
      </c>
      <c r="G256" s="283" t="s">
        <v>353</v>
      </c>
      <c r="H256" s="284">
        <v>2</v>
      </c>
      <c r="I256" s="12"/>
      <c r="J256" s="285">
        <f>ROUND(I256*H256,2)</f>
        <v>0</v>
      </c>
      <c r="K256" s="282" t="s">
        <v>188</v>
      </c>
      <c r="L256" s="286"/>
      <c r="M256" s="287" t="s">
        <v>5</v>
      </c>
      <c r="N256" s="288" t="s">
        <v>44</v>
      </c>
      <c r="O256" s="114"/>
      <c r="P256" s="251">
        <f>O256*H256</f>
        <v>0</v>
      </c>
      <c r="Q256" s="251">
        <v>1.01E-2</v>
      </c>
      <c r="R256" s="251">
        <f>Q256*H256</f>
        <v>2.0199999999999999E-2</v>
      </c>
      <c r="S256" s="251">
        <v>0</v>
      </c>
      <c r="T256" s="252">
        <f>S256*H256</f>
        <v>0</v>
      </c>
      <c r="AR256" s="97" t="s">
        <v>213</v>
      </c>
      <c r="AT256" s="97" t="s">
        <v>277</v>
      </c>
      <c r="AU256" s="97" t="s">
        <v>81</v>
      </c>
      <c r="AY256" s="97" t="s">
        <v>160</v>
      </c>
      <c r="BE256" s="253">
        <f>IF(N256="základní",J256,0)</f>
        <v>0</v>
      </c>
      <c r="BF256" s="253">
        <f>IF(N256="snížená",J256,0)</f>
        <v>0</v>
      </c>
      <c r="BG256" s="253">
        <f>IF(N256="zákl. přenesená",J256,0)</f>
        <v>0</v>
      </c>
      <c r="BH256" s="253">
        <f>IF(N256="sníž. přenesená",J256,0)</f>
        <v>0</v>
      </c>
      <c r="BI256" s="253">
        <f>IF(N256="nulová",J256,0)</f>
        <v>0</v>
      </c>
      <c r="BJ256" s="97" t="s">
        <v>77</v>
      </c>
      <c r="BK256" s="253">
        <f>ROUND(I256*H256,2)</f>
        <v>0</v>
      </c>
      <c r="BL256" s="97" t="s">
        <v>167</v>
      </c>
      <c r="BM256" s="97" t="s">
        <v>1691</v>
      </c>
    </row>
    <row r="257" spans="2:65" s="118" customFormat="1" ht="38.25" customHeight="1">
      <c r="B257" s="113"/>
      <c r="C257" s="243" t="s">
        <v>461</v>
      </c>
      <c r="D257" s="243" t="s">
        <v>162</v>
      </c>
      <c r="E257" s="244" t="s">
        <v>1692</v>
      </c>
      <c r="F257" s="245" t="s">
        <v>1693</v>
      </c>
      <c r="G257" s="246" t="s">
        <v>353</v>
      </c>
      <c r="H257" s="247">
        <v>7</v>
      </c>
      <c r="I257" s="8"/>
      <c r="J257" s="248">
        <f>ROUND(I257*H257,2)</f>
        <v>0</v>
      </c>
      <c r="K257" s="245" t="s">
        <v>188</v>
      </c>
      <c r="L257" s="113"/>
      <c r="M257" s="249" t="s">
        <v>5</v>
      </c>
      <c r="N257" s="250" t="s">
        <v>44</v>
      </c>
      <c r="O257" s="114"/>
      <c r="P257" s="251">
        <f>O257*H257</f>
        <v>0</v>
      </c>
      <c r="Q257" s="251">
        <v>1E-4</v>
      </c>
      <c r="R257" s="251">
        <f>Q257*H257</f>
        <v>6.9999999999999999E-4</v>
      </c>
      <c r="S257" s="251">
        <v>0</v>
      </c>
      <c r="T257" s="252">
        <f>S257*H257</f>
        <v>0</v>
      </c>
      <c r="AR257" s="97" t="s">
        <v>167</v>
      </c>
      <c r="AT257" s="97" t="s">
        <v>162</v>
      </c>
      <c r="AU257" s="97" t="s">
        <v>81</v>
      </c>
      <c r="AY257" s="97" t="s">
        <v>160</v>
      </c>
      <c r="BE257" s="253">
        <f>IF(N257="základní",J257,0)</f>
        <v>0</v>
      </c>
      <c r="BF257" s="253">
        <f>IF(N257="snížená",J257,0)</f>
        <v>0</v>
      </c>
      <c r="BG257" s="253">
        <f>IF(N257="zákl. přenesená",J257,0)</f>
        <v>0</v>
      </c>
      <c r="BH257" s="253">
        <f>IF(N257="sníž. přenesená",J257,0)</f>
        <v>0</v>
      </c>
      <c r="BI257" s="253">
        <f>IF(N257="nulová",J257,0)</f>
        <v>0</v>
      </c>
      <c r="BJ257" s="97" t="s">
        <v>77</v>
      </c>
      <c r="BK257" s="253">
        <f>ROUND(I257*H257,2)</f>
        <v>0</v>
      </c>
      <c r="BL257" s="97" t="s">
        <v>167</v>
      </c>
      <c r="BM257" s="97" t="s">
        <v>1694</v>
      </c>
    </row>
    <row r="258" spans="2:65" s="258" customFormat="1">
      <c r="B258" s="257"/>
      <c r="D258" s="254" t="s">
        <v>171</v>
      </c>
      <c r="E258" s="259" t="s">
        <v>5</v>
      </c>
      <c r="F258" s="260" t="s">
        <v>1631</v>
      </c>
      <c r="H258" s="259" t="s">
        <v>5</v>
      </c>
      <c r="I258" s="9"/>
      <c r="L258" s="257"/>
      <c r="M258" s="261"/>
      <c r="N258" s="262"/>
      <c r="O258" s="262"/>
      <c r="P258" s="262"/>
      <c r="Q258" s="262"/>
      <c r="R258" s="262"/>
      <c r="S258" s="262"/>
      <c r="T258" s="263"/>
      <c r="AT258" s="259" t="s">
        <v>171</v>
      </c>
      <c r="AU258" s="259" t="s">
        <v>81</v>
      </c>
      <c r="AV258" s="258" t="s">
        <v>77</v>
      </c>
      <c r="AW258" s="258" t="s">
        <v>36</v>
      </c>
      <c r="AX258" s="258" t="s">
        <v>73</v>
      </c>
      <c r="AY258" s="259" t="s">
        <v>160</v>
      </c>
    </row>
    <row r="259" spans="2:65" s="265" customFormat="1">
      <c r="B259" s="264"/>
      <c r="D259" s="254" t="s">
        <v>171</v>
      </c>
      <c r="E259" s="266" t="s">
        <v>5</v>
      </c>
      <c r="F259" s="267" t="s">
        <v>207</v>
      </c>
      <c r="H259" s="268">
        <v>7</v>
      </c>
      <c r="I259" s="10"/>
      <c r="L259" s="264"/>
      <c r="M259" s="269"/>
      <c r="N259" s="270"/>
      <c r="O259" s="270"/>
      <c r="P259" s="270"/>
      <c r="Q259" s="270"/>
      <c r="R259" s="270"/>
      <c r="S259" s="270"/>
      <c r="T259" s="271"/>
      <c r="AT259" s="266" t="s">
        <v>171</v>
      </c>
      <c r="AU259" s="266" t="s">
        <v>81</v>
      </c>
      <c r="AV259" s="265" t="s">
        <v>81</v>
      </c>
      <c r="AW259" s="265" t="s">
        <v>36</v>
      </c>
      <c r="AX259" s="265" t="s">
        <v>77</v>
      </c>
      <c r="AY259" s="266" t="s">
        <v>160</v>
      </c>
    </row>
    <row r="260" spans="2:65" s="118" customFormat="1" ht="16.5" customHeight="1">
      <c r="B260" s="113"/>
      <c r="C260" s="280" t="s">
        <v>465</v>
      </c>
      <c r="D260" s="280" t="s">
        <v>277</v>
      </c>
      <c r="E260" s="281" t="s">
        <v>1695</v>
      </c>
      <c r="F260" s="282" t="s">
        <v>1696</v>
      </c>
      <c r="G260" s="283" t="s">
        <v>353</v>
      </c>
      <c r="H260" s="284">
        <v>7</v>
      </c>
      <c r="I260" s="12"/>
      <c r="J260" s="285">
        <f>ROUND(I260*H260,2)</f>
        <v>0</v>
      </c>
      <c r="K260" s="282" t="s">
        <v>188</v>
      </c>
      <c r="L260" s="286"/>
      <c r="M260" s="287" t="s">
        <v>5</v>
      </c>
      <c r="N260" s="288" t="s">
        <v>44</v>
      </c>
      <c r="O260" s="114"/>
      <c r="P260" s="251">
        <f>O260*H260</f>
        <v>0</v>
      </c>
      <c r="Q260" s="251">
        <v>6.7000000000000002E-3</v>
      </c>
      <c r="R260" s="251">
        <f>Q260*H260</f>
        <v>4.6900000000000004E-2</v>
      </c>
      <c r="S260" s="251">
        <v>0</v>
      </c>
      <c r="T260" s="252">
        <f>S260*H260</f>
        <v>0</v>
      </c>
      <c r="AR260" s="97" t="s">
        <v>213</v>
      </c>
      <c r="AT260" s="97" t="s">
        <v>277</v>
      </c>
      <c r="AU260" s="97" t="s">
        <v>81</v>
      </c>
      <c r="AY260" s="97" t="s">
        <v>160</v>
      </c>
      <c r="BE260" s="253">
        <f>IF(N260="základní",J260,0)</f>
        <v>0</v>
      </c>
      <c r="BF260" s="253">
        <f>IF(N260="snížená",J260,0)</f>
        <v>0</v>
      </c>
      <c r="BG260" s="253">
        <f>IF(N260="zákl. přenesená",J260,0)</f>
        <v>0</v>
      </c>
      <c r="BH260" s="253">
        <f>IF(N260="sníž. přenesená",J260,0)</f>
        <v>0</v>
      </c>
      <c r="BI260" s="253">
        <f>IF(N260="nulová",J260,0)</f>
        <v>0</v>
      </c>
      <c r="BJ260" s="97" t="s">
        <v>77</v>
      </c>
      <c r="BK260" s="253">
        <f>ROUND(I260*H260,2)</f>
        <v>0</v>
      </c>
      <c r="BL260" s="97" t="s">
        <v>167</v>
      </c>
      <c r="BM260" s="97" t="s">
        <v>1697</v>
      </c>
    </row>
    <row r="261" spans="2:65" s="118" customFormat="1" ht="38.25" customHeight="1">
      <c r="B261" s="113"/>
      <c r="C261" s="243" t="s">
        <v>469</v>
      </c>
      <c r="D261" s="243" t="s">
        <v>162</v>
      </c>
      <c r="E261" s="244" t="s">
        <v>1698</v>
      </c>
      <c r="F261" s="245" t="s">
        <v>1699</v>
      </c>
      <c r="G261" s="246" t="s">
        <v>353</v>
      </c>
      <c r="H261" s="247">
        <v>8</v>
      </c>
      <c r="I261" s="8"/>
      <c r="J261" s="248">
        <f>ROUND(I261*H261,2)</f>
        <v>0</v>
      </c>
      <c r="K261" s="245" t="s">
        <v>188</v>
      </c>
      <c r="L261" s="113"/>
      <c r="M261" s="249" t="s">
        <v>5</v>
      </c>
      <c r="N261" s="250" t="s">
        <v>44</v>
      </c>
      <c r="O261" s="114"/>
      <c r="P261" s="251">
        <f>O261*H261</f>
        <v>0</v>
      </c>
      <c r="Q261" s="251">
        <v>1.67E-3</v>
      </c>
      <c r="R261" s="251">
        <f>Q261*H261</f>
        <v>1.336E-2</v>
      </c>
      <c r="S261" s="251">
        <v>0</v>
      </c>
      <c r="T261" s="252">
        <f>S261*H261</f>
        <v>0</v>
      </c>
      <c r="AR261" s="97" t="s">
        <v>167</v>
      </c>
      <c r="AT261" s="97" t="s">
        <v>162</v>
      </c>
      <c r="AU261" s="97" t="s">
        <v>81</v>
      </c>
      <c r="AY261" s="97" t="s">
        <v>160</v>
      </c>
      <c r="BE261" s="253">
        <f>IF(N261="základní",J261,0)</f>
        <v>0</v>
      </c>
      <c r="BF261" s="253">
        <f>IF(N261="snížená",J261,0)</f>
        <v>0</v>
      </c>
      <c r="BG261" s="253">
        <f>IF(N261="zákl. přenesená",J261,0)</f>
        <v>0</v>
      </c>
      <c r="BH261" s="253">
        <f>IF(N261="sníž. přenesená",J261,0)</f>
        <v>0</v>
      </c>
      <c r="BI261" s="253">
        <f>IF(N261="nulová",J261,0)</f>
        <v>0</v>
      </c>
      <c r="BJ261" s="97" t="s">
        <v>77</v>
      </c>
      <c r="BK261" s="253">
        <f>ROUND(I261*H261,2)</f>
        <v>0</v>
      </c>
      <c r="BL261" s="97" t="s">
        <v>167</v>
      </c>
      <c r="BM261" s="97" t="s">
        <v>1700</v>
      </c>
    </row>
    <row r="262" spans="2:65" s="258" customFormat="1">
      <c r="B262" s="257"/>
      <c r="D262" s="254" t="s">
        <v>171</v>
      </c>
      <c r="E262" s="259" t="s">
        <v>5</v>
      </c>
      <c r="F262" s="260" t="s">
        <v>1631</v>
      </c>
      <c r="H262" s="259" t="s">
        <v>5</v>
      </c>
      <c r="I262" s="9"/>
      <c r="L262" s="257"/>
      <c r="M262" s="261"/>
      <c r="N262" s="262"/>
      <c r="O262" s="262"/>
      <c r="P262" s="262"/>
      <c r="Q262" s="262"/>
      <c r="R262" s="262"/>
      <c r="S262" s="262"/>
      <c r="T262" s="263"/>
      <c r="AT262" s="259" t="s">
        <v>171</v>
      </c>
      <c r="AU262" s="259" t="s">
        <v>81</v>
      </c>
      <c r="AV262" s="258" t="s">
        <v>77</v>
      </c>
      <c r="AW262" s="258" t="s">
        <v>36</v>
      </c>
      <c r="AX262" s="258" t="s">
        <v>73</v>
      </c>
      <c r="AY262" s="259" t="s">
        <v>160</v>
      </c>
    </row>
    <row r="263" spans="2:65" s="265" customFormat="1">
      <c r="B263" s="264"/>
      <c r="D263" s="254" t="s">
        <v>171</v>
      </c>
      <c r="E263" s="266" t="s">
        <v>5</v>
      </c>
      <c r="F263" s="267" t="s">
        <v>1701</v>
      </c>
      <c r="H263" s="268">
        <v>8</v>
      </c>
      <c r="I263" s="10"/>
      <c r="L263" s="264"/>
      <c r="M263" s="269"/>
      <c r="N263" s="270"/>
      <c r="O263" s="270"/>
      <c r="P263" s="270"/>
      <c r="Q263" s="270"/>
      <c r="R263" s="270"/>
      <c r="S263" s="270"/>
      <c r="T263" s="271"/>
      <c r="AT263" s="266" t="s">
        <v>171</v>
      </c>
      <c r="AU263" s="266" t="s">
        <v>81</v>
      </c>
      <c r="AV263" s="265" t="s">
        <v>81</v>
      </c>
      <c r="AW263" s="265" t="s">
        <v>36</v>
      </c>
      <c r="AX263" s="265" t="s">
        <v>77</v>
      </c>
      <c r="AY263" s="266" t="s">
        <v>160</v>
      </c>
    </row>
    <row r="264" spans="2:65" s="118" customFormat="1" ht="16.5" customHeight="1">
      <c r="B264" s="113"/>
      <c r="C264" s="280" t="s">
        <v>473</v>
      </c>
      <c r="D264" s="280" t="s">
        <v>277</v>
      </c>
      <c r="E264" s="281" t="s">
        <v>1702</v>
      </c>
      <c r="F264" s="282" t="s">
        <v>1703</v>
      </c>
      <c r="G264" s="283" t="s">
        <v>876</v>
      </c>
      <c r="H264" s="284">
        <v>3</v>
      </c>
      <c r="I264" s="12"/>
      <c r="J264" s="285">
        <f t="shared" ref="J264:J269" si="0">ROUND(I264*H264,2)</f>
        <v>0</v>
      </c>
      <c r="K264" s="282" t="s">
        <v>5</v>
      </c>
      <c r="L264" s="286"/>
      <c r="M264" s="287" t="s">
        <v>5</v>
      </c>
      <c r="N264" s="288" t="s">
        <v>44</v>
      </c>
      <c r="O264" s="114"/>
      <c r="P264" s="251">
        <f t="shared" ref="P264:P269" si="1">O264*H264</f>
        <v>0</v>
      </c>
      <c r="Q264" s="251">
        <v>9.4999999999999998E-3</v>
      </c>
      <c r="R264" s="251">
        <f t="shared" ref="R264:R269" si="2">Q264*H264</f>
        <v>2.8499999999999998E-2</v>
      </c>
      <c r="S264" s="251">
        <v>0</v>
      </c>
      <c r="T264" s="252">
        <f t="shared" ref="T264:T269" si="3">S264*H264</f>
        <v>0</v>
      </c>
      <c r="AR264" s="97" t="s">
        <v>213</v>
      </c>
      <c r="AT264" s="97" t="s">
        <v>277</v>
      </c>
      <c r="AU264" s="97" t="s">
        <v>81</v>
      </c>
      <c r="AY264" s="97" t="s">
        <v>160</v>
      </c>
      <c r="BE264" s="253">
        <f t="shared" ref="BE264:BE269" si="4">IF(N264="základní",J264,0)</f>
        <v>0</v>
      </c>
      <c r="BF264" s="253">
        <f t="shared" ref="BF264:BF269" si="5">IF(N264="snížená",J264,0)</f>
        <v>0</v>
      </c>
      <c r="BG264" s="253">
        <f t="shared" ref="BG264:BG269" si="6">IF(N264="zákl. přenesená",J264,0)</f>
        <v>0</v>
      </c>
      <c r="BH264" s="253">
        <f t="shared" ref="BH264:BH269" si="7">IF(N264="sníž. přenesená",J264,0)</f>
        <v>0</v>
      </c>
      <c r="BI264" s="253">
        <f t="shared" ref="BI264:BI269" si="8">IF(N264="nulová",J264,0)</f>
        <v>0</v>
      </c>
      <c r="BJ264" s="97" t="s">
        <v>77</v>
      </c>
      <c r="BK264" s="253">
        <f t="shared" ref="BK264:BK269" si="9">ROUND(I264*H264,2)</f>
        <v>0</v>
      </c>
      <c r="BL264" s="97" t="s">
        <v>167</v>
      </c>
      <c r="BM264" s="97" t="s">
        <v>1704</v>
      </c>
    </row>
    <row r="265" spans="2:65" s="118" customFormat="1" ht="16.5" customHeight="1">
      <c r="B265" s="113"/>
      <c r="C265" s="280" t="s">
        <v>477</v>
      </c>
      <c r="D265" s="280" t="s">
        <v>277</v>
      </c>
      <c r="E265" s="281" t="s">
        <v>1705</v>
      </c>
      <c r="F265" s="282" t="s">
        <v>1706</v>
      </c>
      <c r="G265" s="283" t="s">
        <v>876</v>
      </c>
      <c r="H265" s="284">
        <v>1</v>
      </c>
      <c r="I265" s="12"/>
      <c r="J265" s="285">
        <f t="shared" si="0"/>
        <v>0</v>
      </c>
      <c r="K265" s="282" t="s">
        <v>5</v>
      </c>
      <c r="L265" s="286"/>
      <c r="M265" s="287" t="s">
        <v>5</v>
      </c>
      <c r="N265" s="288" t="s">
        <v>44</v>
      </c>
      <c r="O265" s="114"/>
      <c r="P265" s="251">
        <f t="shared" si="1"/>
        <v>0</v>
      </c>
      <c r="Q265" s="251">
        <v>2.7E-2</v>
      </c>
      <c r="R265" s="251">
        <f t="shared" si="2"/>
        <v>2.7E-2</v>
      </c>
      <c r="S265" s="251">
        <v>0</v>
      </c>
      <c r="T265" s="252">
        <f t="shared" si="3"/>
        <v>0</v>
      </c>
      <c r="AR265" s="97" t="s">
        <v>213</v>
      </c>
      <c r="AT265" s="97" t="s">
        <v>277</v>
      </c>
      <c r="AU265" s="97" t="s">
        <v>81</v>
      </c>
      <c r="AY265" s="97" t="s">
        <v>160</v>
      </c>
      <c r="BE265" s="253">
        <f t="shared" si="4"/>
        <v>0</v>
      </c>
      <c r="BF265" s="253">
        <f t="shared" si="5"/>
        <v>0</v>
      </c>
      <c r="BG265" s="253">
        <f t="shared" si="6"/>
        <v>0</v>
      </c>
      <c r="BH265" s="253">
        <f t="shared" si="7"/>
        <v>0</v>
      </c>
      <c r="BI265" s="253">
        <f t="shared" si="8"/>
        <v>0</v>
      </c>
      <c r="BJ265" s="97" t="s">
        <v>77</v>
      </c>
      <c r="BK265" s="253">
        <f t="shared" si="9"/>
        <v>0</v>
      </c>
      <c r="BL265" s="97" t="s">
        <v>167</v>
      </c>
      <c r="BM265" s="97" t="s">
        <v>1707</v>
      </c>
    </row>
    <row r="266" spans="2:65" s="118" customFormat="1" ht="16.5" customHeight="1">
      <c r="B266" s="113"/>
      <c r="C266" s="280" t="s">
        <v>483</v>
      </c>
      <c r="D266" s="280" t="s">
        <v>277</v>
      </c>
      <c r="E266" s="281" t="s">
        <v>1708</v>
      </c>
      <c r="F266" s="282" t="s">
        <v>1709</v>
      </c>
      <c r="G266" s="283" t="s">
        <v>876</v>
      </c>
      <c r="H266" s="284">
        <v>1</v>
      </c>
      <c r="I266" s="12"/>
      <c r="J266" s="285">
        <f t="shared" si="0"/>
        <v>0</v>
      </c>
      <c r="K266" s="282" t="s">
        <v>5</v>
      </c>
      <c r="L266" s="286"/>
      <c r="M266" s="287" t="s">
        <v>5</v>
      </c>
      <c r="N266" s="288" t="s">
        <v>44</v>
      </c>
      <c r="O266" s="114"/>
      <c r="P266" s="251">
        <f t="shared" si="1"/>
        <v>0</v>
      </c>
      <c r="Q266" s="251">
        <v>5.5999999999999999E-3</v>
      </c>
      <c r="R266" s="251">
        <f t="shared" si="2"/>
        <v>5.5999999999999999E-3</v>
      </c>
      <c r="S266" s="251">
        <v>0</v>
      </c>
      <c r="T266" s="252">
        <f t="shared" si="3"/>
        <v>0</v>
      </c>
      <c r="AR266" s="97" t="s">
        <v>213</v>
      </c>
      <c r="AT266" s="97" t="s">
        <v>277</v>
      </c>
      <c r="AU266" s="97" t="s">
        <v>81</v>
      </c>
      <c r="AY266" s="97" t="s">
        <v>160</v>
      </c>
      <c r="BE266" s="253">
        <f t="shared" si="4"/>
        <v>0</v>
      </c>
      <c r="BF266" s="253">
        <f t="shared" si="5"/>
        <v>0</v>
      </c>
      <c r="BG266" s="253">
        <f t="shared" si="6"/>
        <v>0</v>
      </c>
      <c r="BH266" s="253">
        <f t="shared" si="7"/>
        <v>0</v>
      </c>
      <c r="BI266" s="253">
        <f t="shared" si="8"/>
        <v>0</v>
      </c>
      <c r="BJ266" s="97" t="s">
        <v>77</v>
      </c>
      <c r="BK266" s="253">
        <f t="shared" si="9"/>
        <v>0</v>
      </c>
      <c r="BL266" s="97" t="s">
        <v>167</v>
      </c>
      <c r="BM266" s="97" t="s">
        <v>1710</v>
      </c>
    </row>
    <row r="267" spans="2:65" s="118" customFormat="1" ht="16.5" customHeight="1">
      <c r="B267" s="113"/>
      <c r="C267" s="280" t="s">
        <v>487</v>
      </c>
      <c r="D267" s="280" t="s">
        <v>277</v>
      </c>
      <c r="E267" s="281" t="s">
        <v>1711</v>
      </c>
      <c r="F267" s="282" t="s">
        <v>1712</v>
      </c>
      <c r="G267" s="283" t="s">
        <v>876</v>
      </c>
      <c r="H267" s="284">
        <v>1</v>
      </c>
      <c r="I267" s="12"/>
      <c r="J267" s="285">
        <f t="shared" si="0"/>
        <v>0</v>
      </c>
      <c r="K267" s="282" t="s">
        <v>5</v>
      </c>
      <c r="L267" s="286"/>
      <c r="M267" s="287" t="s">
        <v>5</v>
      </c>
      <c r="N267" s="288" t="s">
        <v>44</v>
      </c>
      <c r="O267" s="114"/>
      <c r="P267" s="251">
        <f t="shared" si="1"/>
        <v>0</v>
      </c>
      <c r="Q267" s="251">
        <v>4.5999999999999999E-3</v>
      </c>
      <c r="R267" s="251">
        <f t="shared" si="2"/>
        <v>4.5999999999999999E-3</v>
      </c>
      <c r="S267" s="251">
        <v>0</v>
      </c>
      <c r="T267" s="252">
        <f t="shared" si="3"/>
        <v>0</v>
      </c>
      <c r="AR267" s="97" t="s">
        <v>213</v>
      </c>
      <c r="AT267" s="97" t="s">
        <v>277</v>
      </c>
      <c r="AU267" s="97" t="s">
        <v>81</v>
      </c>
      <c r="AY267" s="97" t="s">
        <v>160</v>
      </c>
      <c r="BE267" s="253">
        <f t="shared" si="4"/>
        <v>0</v>
      </c>
      <c r="BF267" s="253">
        <f t="shared" si="5"/>
        <v>0</v>
      </c>
      <c r="BG267" s="253">
        <f t="shared" si="6"/>
        <v>0</v>
      </c>
      <c r="BH267" s="253">
        <f t="shared" si="7"/>
        <v>0</v>
      </c>
      <c r="BI267" s="253">
        <f t="shared" si="8"/>
        <v>0</v>
      </c>
      <c r="BJ267" s="97" t="s">
        <v>77</v>
      </c>
      <c r="BK267" s="253">
        <f t="shared" si="9"/>
        <v>0</v>
      </c>
      <c r="BL267" s="97" t="s">
        <v>167</v>
      </c>
      <c r="BM267" s="97" t="s">
        <v>1713</v>
      </c>
    </row>
    <row r="268" spans="2:65" s="118" customFormat="1" ht="25.5" customHeight="1">
      <c r="B268" s="113"/>
      <c r="C268" s="280" t="s">
        <v>491</v>
      </c>
      <c r="D268" s="280" t="s">
        <v>277</v>
      </c>
      <c r="E268" s="281" t="s">
        <v>1714</v>
      </c>
      <c r="F268" s="282" t="s">
        <v>1715</v>
      </c>
      <c r="G268" s="283" t="s">
        <v>353</v>
      </c>
      <c r="H268" s="284">
        <v>2</v>
      </c>
      <c r="I268" s="12"/>
      <c r="J268" s="285">
        <f t="shared" si="0"/>
        <v>0</v>
      </c>
      <c r="K268" s="282" t="s">
        <v>188</v>
      </c>
      <c r="L268" s="286"/>
      <c r="M268" s="287" t="s">
        <v>5</v>
      </c>
      <c r="N268" s="288" t="s">
        <v>44</v>
      </c>
      <c r="O268" s="114"/>
      <c r="P268" s="251">
        <f t="shared" si="1"/>
        <v>0</v>
      </c>
      <c r="Q268" s="251">
        <v>1.1199999999999999E-3</v>
      </c>
      <c r="R268" s="251">
        <f t="shared" si="2"/>
        <v>2.2399999999999998E-3</v>
      </c>
      <c r="S268" s="251">
        <v>0</v>
      </c>
      <c r="T268" s="252">
        <f t="shared" si="3"/>
        <v>0</v>
      </c>
      <c r="AR268" s="97" t="s">
        <v>213</v>
      </c>
      <c r="AT268" s="97" t="s">
        <v>277</v>
      </c>
      <c r="AU268" s="97" t="s">
        <v>81</v>
      </c>
      <c r="AY268" s="97" t="s">
        <v>160</v>
      </c>
      <c r="BE268" s="253">
        <f t="shared" si="4"/>
        <v>0</v>
      </c>
      <c r="BF268" s="253">
        <f t="shared" si="5"/>
        <v>0</v>
      </c>
      <c r="BG268" s="253">
        <f t="shared" si="6"/>
        <v>0</v>
      </c>
      <c r="BH268" s="253">
        <f t="shared" si="7"/>
        <v>0</v>
      </c>
      <c r="BI268" s="253">
        <f t="shared" si="8"/>
        <v>0</v>
      </c>
      <c r="BJ268" s="97" t="s">
        <v>77</v>
      </c>
      <c r="BK268" s="253">
        <f t="shared" si="9"/>
        <v>0</v>
      </c>
      <c r="BL268" s="97" t="s">
        <v>167</v>
      </c>
      <c r="BM268" s="97" t="s">
        <v>1716</v>
      </c>
    </row>
    <row r="269" spans="2:65" s="118" customFormat="1" ht="38.25" customHeight="1">
      <c r="B269" s="113"/>
      <c r="C269" s="243" t="s">
        <v>495</v>
      </c>
      <c r="D269" s="243" t="s">
        <v>162</v>
      </c>
      <c r="E269" s="244" t="s">
        <v>1717</v>
      </c>
      <c r="F269" s="245" t="s">
        <v>1718</v>
      </c>
      <c r="G269" s="246" t="s">
        <v>353</v>
      </c>
      <c r="H269" s="247">
        <v>3</v>
      </c>
      <c r="I269" s="8"/>
      <c r="J269" s="248">
        <f t="shared" si="0"/>
        <v>0</v>
      </c>
      <c r="K269" s="245" t="s">
        <v>188</v>
      </c>
      <c r="L269" s="113"/>
      <c r="M269" s="249" t="s">
        <v>5</v>
      </c>
      <c r="N269" s="250" t="s">
        <v>44</v>
      </c>
      <c r="O269" s="114"/>
      <c r="P269" s="251">
        <f t="shared" si="1"/>
        <v>0</v>
      </c>
      <c r="Q269" s="251">
        <v>1.7099999999999999E-3</v>
      </c>
      <c r="R269" s="251">
        <f t="shared" si="2"/>
        <v>5.13E-3</v>
      </c>
      <c r="S269" s="251">
        <v>0</v>
      </c>
      <c r="T269" s="252">
        <f t="shared" si="3"/>
        <v>0</v>
      </c>
      <c r="AR269" s="97" t="s">
        <v>167</v>
      </c>
      <c r="AT269" s="97" t="s">
        <v>162</v>
      </c>
      <c r="AU269" s="97" t="s">
        <v>81</v>
      </c>
      <c r="AY269" s="97" t="s">
        <v>160</v>
      </c>
      <c r="BE269" s="253">
        <f t="shared" si="4"/>
        <v>0</v>
      </c>
      <c r="BF269" s="253">
        <f t="shared" si="5"/>
        <v>0</v>
      </c>
      <c r="BG269" s="253">
        <f t="shared" si="6"/>
        <v>0</v>
      </c>
      <c r="BH269" s="253">
        <f t="shared" si="7"/>
        <v>0</v>
      </c>
      <c r="BI269" s="253">
        <f t="shared" si="8"/>
        <v>0</v>
      </c>
      <c r="BJ269" s="97" t="s">
        <v>77</v>
      </c>
      <c r="BK269" s="253">
        <f t="shared" si="9"/>
        <v>0</v>
      </c>
      <c r="BL269" s="97" t="s">
        <v>167</v>
      </c>
      <c r="BM269" s="97" t="s">
        <v>1719</v>
      </c>
    </row>
    <row r="270" spans="2:65" s="258" customFormat="1">
      <c r="B270" s="257"/>
      <c r="D270" s="254" t="s">
        <v>171</v>
      </c>
      <c r="E270" s="259" t="s">
        <v>5</v>
      </c>
      <c r="F270" s="260" t="s">
        <v>1631</v>
      </c>
      <c r="H270" s="259" t="s">
        <v>5</v>
      </c>
      <c r="I270" s="9"/>
      <c r="L270" s="257"/>
      <c r="M270" s="261"/>
      <c r="N270" s="262"/>
      <c r="O270" s="262"/>
      <c r="P270" s="262"/>
      <c r="Q270" s="262"/>
      <c r="R270" s="262"/>
      <c r="S270" s="262"/>
      <c r="T270" s="263"/>
      <c r="AT270" s="259" t="s">
        <v>171</v>
      </c>
      <c r="AU270" s="259" t="s">
        <v>81</v>
      </c>
      <c r="AV270" s="258" t="s">
        <v>77</v>
      </c>
      <c r="AW270" s="258" t="s">
        <v>36</v>
      </c>
      <c r="AX270" s="258" t="s">
        <v>73</v>
      </c>
      <c r="AY270" s="259" t="s">
        <v>160</v>
      </c>
    </row>
    <row r="271" spans="2:65" s="265" customFormat="1">
      <c r="B271" s="264"/>
      <c r="D271" s="254" t="s">
        <v>171</v>
      </c>
      <c r="E271" s="266" t="s">
        <v>5</v>
      </c>
      <c r="F271" s="267" t="s">
        <v>670</v>
      </c>
      <c r="H271" s="268">
        <v>3</v>
      </c>
      <c r="I271" s="10"/>
      <c r="L271" s="264"/>
      <c r="M271" s="269"/>
      <c r="N271" s="270"/>
      <c r="O271" s="270"/>
      <c r="P271" s="270"/>
      <c r="Q271" s="270"/>
      <c r="R271" s="270"/>
      <c r="S271" s="270"/>
      <c r="T271" s="271"/>
      <c r="AT271" s="266" t="s">
        <v>171</v>
      </c>
      <c r="AU271" s="266" t="s">
        <v>81</v>
      </c>
      <c r="AV271" s="265" t="s">
        <v>81</v>
      </c>
      <c r="AW271" s="265" t="s">
        <v>36</v>
      </c>
      <c r="AX271" s="265" t="s">
        <v>77</v>
      </c>
      <c r="AY271" s="266" t="s">
        <v>160</v>
      </c>
    </row>
    <row r="272" spans="2:65" s="118" customFormat="1" ht="16.5" customHeight="1">
      <c r="B272" s="113"/>
      <c r="C272" s="280" t="s">
        <v>499</v>
      </c>
      <c r="D272" s="280" t="s">
        <v>277</v>
      </c>
      <c r="E272" s="281" t="s">
        <v>1720</v>
      </c>
      <c r="F272" s="282" t="s">
        <v>1721</v>
      </c>
      <c r="G272" s="283" t="s">
        <v>876</v>
      </c>
      <c r="H272" s="284">
        <v>2</v>
      </c>
      <c r="I272" s="12"/>
      <c r="J272" s="285">
        <f>ROUND(I272*H272,2)</f>
        <v>0</v>
      </c>
      <c r="K272" s="282" t="s">
        <v>5</v>
      </c>
      <c r="L272" s="286"/>
      <c r="M272" s="287" t="s">
        <v>5</v>
      </c>
      <c r="N272" s="288" t="s">
        <v>44</v>
      </c>
      <c r="O272" s="114"/>
      <c r="P272" s="251">
        <f>O272*H272</f>
        <v>0</v>
      </c>
      <c r="Q272" s="251">
        <v>1.8599999999999998E-2</v>
      </c>
      <c r="R272" s="251">
        <f>Q272*H272</f>
        <v>3.7199999999999997E-2</v>
      </c>
      <c r="S272" s="251">
        <v>0</v>
      </c>
      <c r="T272" s="252">
        <f>S272*H272</f>
        <v>0</v>
      </c>
      <c r="AR272" s="97" t="s">
        <v>213</v>
      </c>
      <c r="AT272" s="97" t="s">
        <v>277</v>
      </c>
      <c r="AU272" s="97" t="s">
        <v>81</v>
      </c>
      <c r="AY272" s="97" t="s">
        <v>160</v>
      </c>
      <c r="BE272" s="253">
        <f>IF(N272="základní",J272,0)</f>
        <v>0</v>
      </c>
      <c r="BF272" s="253">
        <f>IF(N272="snížená",J272,0)</f>
        <v>0</v>
      </c>
      <c r="BG272" s="253">
        <f>IF(N272="zákl. přenesená",J272,0)</f>
        <v>0</v>
      </c>
      <c r="BH272" s="253">
        <f>IF(N272="sníž. přenesená",J272,0)</f>
        <v>0</v>
      </c>
      <c r="BI272" s="253">
        <f>IF(N272="nulová",J272,0)</f>
        <v>0</v>
      </c>
      <c r="BJ272" s="97" t="s">
        <v>77</v>
      </c>
      <c r="BK272" s="253">
        <f>ROUND(I272*H272,2)</f>
        <v>0</v>
      </c>
      <c r="BL272" s="97" t="s">
        <v>167</v>
      </c>
      <c r="BM272" s="97" t="s">
        <v>1722</v>
      </c>
    </row>
    <row r="273" spans="2:65" s="118" customFormat="1" ht="16.5" customHeight="1">
      <c r="B273" s="113"/>
      <c r="C273" s="280" t="s">
        <v>503</v>
      </c>
      <c r="D273" s="280" t="s">
        <v>277</v>
      </c>
      <c r="E273" s="281" t="s">
        <v>1723</v>
      </c>
      <c r="F273" s="282" t="s">
        <v>1724</v>
      </c>
      <c r="G273" s="283" t="s">
        <v>876</v>
      </c>
      <c r="H273" s="284">
        <v>1</v>
      </c>
      <c r="I273" s="12"/>
      <c r="J273" s="285">
        <f>ROUND(I273*H273,2)</f>
        <v>0</v>
      </c>
      <c r="K273" s="282" t="s">
        <v>5</v>
      </c>
      <c r="L273" s="286"/>
      <c r="M273" s="287" t="s">
        <v>5</v>
      </c>
      <c r="N273" s="288" t="s">
        <v>44</v>
      </c>
      <c r="O273" s="114"/>
      <c r="P273" s="251">
        <f>O273*H273</f>
        <v>0</v>
      </c>
      <c r="Q273" s="251">
        <v>3.4000000000000002E-2</v>
      </c>
      <c r="R273" s="251">
        <f>Q273*H273</f>
        <v>3.4000000000000002E-2</v>
      </c>
      <c r="S273" s="251">
        <v>0</v>
      </c>
      <c r="T273" s="252">
        <f>S273*H273</f>
        <v>0</v>
      </c>
      <c r="AR273" s="97" t="s">
        <v>213</v>
      </c>
      <c r="AT273" s="97" t="s">
        <v>277</v>
      </c>
      <c r="AU273" s="97" t="s">
        <v>81</v>
      </c>
      <c r="AY273" s="97" t="s">
        <v>160</v>
      </c>
      <c r="BE273" s="253">
        <f>IF(N273="základní",J273,0)</f>
        <v>0</v>
      </c>
      <c r="BF273" s="253">
        <f>IF(N273="snížená",J273,0)</f>
        <v>0</v>
      </c>
      <c r="BG273" s="253">
        <f>IF(N273="zákl. přenesená",J273,0)</f>
        <v>0</v>
      </c>
      <c r="BH273" s="253">
        <f>IF(N273="sníž. přenesená",J273,0)</f>
        <v>0</v>
      </c>
      <c r="BI273" s="253">
        <f>IF(N273="nulová",J273,0)</f>
        <v>0</v>
      </c>
      <c r="BJ273" s="97" t="s">
        <v>77</v>
      </c>
      <c r="BK273" s="253">
        <f>ROUND(I273*H273,2)</f>
        <v>0</v>
      </c>
      <c r="BL273" s="97" t="s">
        <v>167</v>
      </c>
      <c r="BM273" s="97" t="s">
        <v>1725</v>
      </c>
    </row>
    <row r="274" spans="2:65" s="118" customFormat="1" ht="25.5" customHeight="1">
      <c r="B274" s="113"/>
      <c r="C274" s="243" t="s">
        <v>507</v>
      </c>
      <c r="D274" s="243" t="s">
        <v>162</v>
      </c>
      <c r="E274" s="244" t="s">
        <v>949</v>
      </c>
      <c r="F274" s="245" t="s">
        <v>950</v>
      </c>
      <c r="G274" s="246" t="s">
        <v>187</v>
      </c>
      <c r="H274" s="247">
        <v>46.5</v>
      </c>
      <c r="I274" s="8"/>
      <c r="J274" s="248">
        <f>ROUND(I274*H274,2)</f>
        <v>0</v>
      </c>
      <c r="K274" s="245" t="s">
        <v>188</v>
      </c>
      <c r="L274" s="113"/>
      <c r="M274" s="249" t="s">
        <v>5</v>
      </c>
      <c r="N274" s="250" t="s">
        <v>44</v>
      </c>
      <c r="O274" s="114"/>
      <c r="P274" s="251">
        <f>O274*H274</f>
        <v>0</v>
      </c>
      <c r="Q274" s="251">
        <v>0</v>
      </c>
      <c r="R274" s="251">
        <f>Q274*H274</f>
        <v>0</v>
      </c>
      <c r="S274" s="251">
        <v>0</v>
      </c>
      <c r="T274" s="252">
        <f>S274*H274</f>
        <v>0</v>
      </c>
      <c r="AR274" s="97" t="s">
        <v>167</v>
      </c>
      <c r="AT274" s="97" t="s">
        <v>162</v>
      </c>
      <c r="AU274" s="97" t="s">
        <v>81</v>
      </c>
      <c r="AY274" s="97" t="s">
        <v>160</v>
      </c>
      <c r="BE274" s="253">
        <f>IF(N274="základní",J274,0)</f>
        <v>0</v>
      </c>
      <c r="BF274" s="253">
        <f>IF(N274="snížená",J274,0)</f>
        <v>0</v>
      </c>
      <c r="BG274" s="253">
        <f>IF(N274="zákl. přenesená",J274,0)</f>
        <v>0</v>
      </c>
      <c r="BH274" s="253">
        <f>IF(N274="sníž. přenesená",J274,0)</f>
        <v>0</v>
      </c>
      <c r="BI274" s="253">
        <f>IF(N274="nulová",J274,0)</f>
        <v>0</v>
      </c>
      <c r="BJ274" s="97" t="s">
        <v>77</v>
      </c>
      <c r="BK274" s="253">
        <f>ROUND(I274*H274,2)</f>
        <v>0</v>
      </c>
      <c r="BL274" s="97" t="s">
        <v>167</v>
      </c>
      <c r="BM274" s="97" t="s">
        <v>1726</v>
      </c>
    </row>
    <row r="275" spans="2:65" s="258" customFormat="1">
      <c r="B275" s="257"/>
      <c r="D275" s="254" t="s">
        <v>171</v>
      </c>
      <c r="E275" s="259" t="s">
        <v>5</v>
      </c>
      <c r="F275" s="260" t="s">
        <v>1631</v>
      </c>
      <c r="H275" s="259" t="s">
        <v>5</v>
      </c>
      <c r="I275" s="9"/>
      <c r="L275" s="257"/>
      <c r="M275" s="261"/>
      <c r="N275" s="262"/>
      <c r="O275" s="262"/>
      <c r="P275" s="262"/>
      <c r="Q275" s="262"/>
      <c r="R275" s="262"/>
      <c r="S275" s="262"/>
      <c r="T275" s="263"/>
      <c r="AT275" s="259" t="s">
        <v>171</v>
      </c>
      <c r="AU275" s="259" t="s">
        <v>81</v>
      </c>
      <c r="AV275" s="258" t="s">
        <v>77</v>
      </c>
      <c r="AW275" s="258" t="s">
        <v>36</v>
      </c>
      <c r="AX275" s="258" t="s">
        <v>73</v>
      </c>
      <c r="AY275" s="259" t="s">
        <v>160</v>
      </c>
    </row>
    <row r="276" spans="2:65" s="265" customFormat="1">
      <c r="B276" s="264"/>
      <c r="D276" s="254" t="s">
        <v>171</v>
      </c>
      <c r="E276" s="266" t="s">
        <v>5</v>
      </c>
      <c r="F276" s="267" t="s">
        <v>1727</v>
      </c>
      <c r="H276" s="268">
        <v>46.5</v>
      </c>
      <c r="I276" s="10"/>
      <c r="L276" s="264"/>
      <c r="M276" s="269"/>
      <c r="N276" s="270"/>
      <c r="O276" s="270"/>
      <c r="P276" s="270"/>
      <c r="Q276" s="270"/>
      <c r="R276" s="270"/>
      <c r="S276" s="270"/>
      <c r="T276" s="271"/>
      <c r="AT276" s="266" t="s">
        <v>171</v>
      </c>
      <c r="AU276" s="266" t="s">
        <v>81</v>
      </c>
      <c r="AV276" s="265" t="s">
        <v>81</v>
      </c>
      <c r="AW276" s="265" t="s">
        <v>36</v>
      </c>
      <c r="AX276" s="265" t="s">
        <v>77</v>
      </c>
      <c r="AY276" s="266" t="s">
        <v>160</v>
      </c>
    </row>
    <row r="277" spans="2:65" s="118" customFormat="1" ht="16.5" customHeight="1">
      <c r="B277" s="113"/>
      <c r="C277" s="280" t="s">
        <v>511</v>
      </c>
      <c r="D277" s="280" t="s">
        <v>277</v>
      </c>
      <c r="E277" s="281" t="s">
        <v>953</v>
      </c>
      <c r="F277" s="282" t="s">
        <v>954</v>
      </c>
      <c r="G277" s="283" t="s">
        <v>187</v>
      </c>
      <c r="H277" s="284">
        <v>46.5</v>
      </c>
      <c r="I277" s="12"/>
      <c r="J277" s="285">
        <f>ROUND(I277*H277,2)</f>
        <v>0</v>
      </c>
      <c r="K277" s="282" t="s">
        <v>5</v>
      </c>
      <c r="L277" s="286"/>
      <c r="M277" s="287" t="s">
        <v>5</v>
      </c>
      <c r="N277" s="288" t="s">
        <v>44</v>
      </c>
      <c r="O277" s="114"/>
      <c r="P277" s="251">
        <f>O277*H277</f>
        <v>0</v>
      </c>
      <c r="Q277" s="251">
        <v>2.7999999999999998E-4</v>
      </c>
      <c r="R277" s="251">
        <f>Q277*H277</f>
        <v>1.3019999999999999E-2</v>
      </c>
      <c r="S277" s="251">
        <v>0</v>
      </c>
      <c r="T277" s="252">
        <f>S277*H277</f>
        <v>0</v>
      </c>
      <c r="AR277" s="97" t="s">
        <v>213</v>
      </c>
      <c r="AT277" s="97" t="s">
        <v>277</v>
      </c>
      <c r="AU277" s="97" t="s">
        <v>81</v>
      </c>
      <c r="AY277" s="97" t="s">
        <v>160</v>
      </c>
      <c r="BE277" s="253">
        <f>IF(N277="základní",J277,0)</f>
        <v>0</v>
      </c>
      <c r="BF277" s="253">
        <f>IF(N277="snížená",J277,0)</f>
        <v>0</v>
      </c>
      <c r="BG277" s="253">
        <f>IF(N277="zákl. přenesená",J277,0)</f>
        <v>0</v>
      </c>
      <c r="BH277" s="253">
        <f>IF(N277="sníž. přenesená",J277,0)</f>
        <v>0</v>
      </c>
      <c r="BI277" s="253">
        <f>IF(N277="nulová",J277,0)</f>
        <v>0</v>
      </c>
      <c r="BJ277" s="97" t="s">
        <v>77</v>
      </c>
      <c r="BK277" s="253">
        <f>ROUND(I277*H277,2)</f>
        <v>0</v>
      </c>
      <c r="BL277" s="97" t="s">
        <v>167</v>
      </c>
      <c r="BM277" s="97" t="s">
        <v>1728</v>
      </c>
    </row>
    <row r="278" spans="2:65" s="258" customFormat="1">
      <c r="B278" s="257"/>
      <c r="D278" s="254" t="s">
        <v>171</v>
      </c>
      <c r="E278" s="259" t="s">
        <v>5</v>
      </c>
      <c r="F278" s="260" t="s">
        <v>864</v>
      </c>
      <c r="H278" s="259" t="s">
        <v>5</v>
      </c>
      <c r="I278" s="9"/>
      <c r="L278" s="257"/>
      <c r="M278" s="261"/>
      <c r="N278" s="262"/>
      <c r="O278" s="262"/>
      <c r="P278" s="262"/>
      <c r="Q278" s="262"/>
      <c r="R278" s="262"/>
      <c r="S278" s="262"/>
      <c r="T278" s="263"/>
      <c r="AT278" s="259" t="s">
        <v>171</v>
      </c>
      <c r="AU278" s="259" t="s">
        <v>81</v>
      </c>
      <c r="AV278" s="258" t="s">
        <v>77</v>
      </c>
      <c r="AW278" s="258" t="s">
        <v>36</v>
      </c>
      <c r="AX278" s="258" t="s">
        <v>73</v>
      </c>
      <c r="AY278" s="259" t="s">
        <v>160</v>
      </c>
    </row>
    <row r="279" spans="2:65" s="265" customFormat="1">
      <c r="B279" s="264"/>
      <c r="D279" s="254" t="s">
        <v>171</v>
      </c>
      <c r="E279" s="266" t="s">
        <v>5</v>
      </c>
      <c r="F279" s="267" t="s">
        <v>1727</v>
      </c>
      <c r="H279" s="268">
        <v>46.5</v>
      </c>
      <c r="I279" s="10"/>
      <c r="L279" s="264"/>
      <c r="M279" s="269"/>
      <c r="N279" s="270"/>
      <c r="O279" s="270"/>
      <c r="P279" s="270"/>
      <c r="Q279" s="270"/>
      <c r="R279" s="270"/>
      <c r="S279" s="270"/>
      <c r="T279" s="271"/>
      <c r="AT279" s="266" t="s">
        <v>171</v>
      </c>
      <c r="AU279" s="266" t="s">
        <v>81</v>
      </c>
      <c r="AV279" s="265" t="s">
        <v>81</v>
      </c>
      <c r="AW279" s="265" t="s">
        <v>36</v>
      </c>
      <c r="AX279" s="265" t="s">
        <v>77</v>
      </c>
      <c r="AY279" s="266" t="s">
        <v>160</v>
      </c>
    </row>
    <row r="280" spans="2:65" s="118" customFormat="1" ht="25.5" customHeight="1">
      <c r="B280" s="113"/>
      <c r="C280" s="243" t="s">
        <v>515</v>
      </c>
      <c r="D280" s="243" t="s">
        <v>162</v>
      </c>
      <c r="E280" s="244" t="s">
        <v>1729</v>
      </c>
      <c r="F280" s="245" t="s">
        <v>1730</v>
      </c>
      <c r="G280" s="246" t="s">
        <v>187</v>
      </c>
      <c r="H280" s="247">
        <v>2.84</v>
      </c>
      <c r="I280" s="8"/>
      <c r="J280" s="248">
        <f>ROUND(I280*H280,2)</f>
        <v>0</v>
      </c>
      <c r="K280" s="245" t="s">
        <v>188</v>
      </c>
      <c r="L280" s="113"/>
      <c r="M280" s="249" t="s">
        <v>5</v>
      </c>
      <c r="N280" s="250" t="s">
        <v>44</v>
      </c>
      <c r="O280" s="114"/>
      <c r="P280" s="251">
        <f>O280*H280</f>
        <v>0</v>
      </c>
      <c r="Q280" s="251">
        <v>0</v>
      </c>
      <c r="R280" s="251">
        <f>Q280*H280</f>
        <v>0</v>
      </c>
      <c r="S280" s="251">
        <v>0</v>
      </c>
      <c r="T280" s="252">
        <f>S280*H280</f>
        <v>0</v>
      </c>
      <c r="AR280" s="97" t="s">
        <v>167</v>
      </c>
      <c r="AT280" s="97" t="s">
        <v>162</v>
      </c>
      <c r="AU280" s="97" t="s">
        <v>81</v>
      </c>
      <c r="AY280" s="97" t="s">
        <v>160</v>
      </c>
      <c r="BE280" s="253">
        <f>IF(N280="základní",J280,0)</f>
        <v>0</v>
      </c>
      <c r="BF280" s="253">
        <f>IF(N280="snížená",J280,0)</f>
        <v>0</v>
      </c>
      <c r="BG280" s="253">
        <f>IF(N280="zákl. přenesená",J280,0)</f>
        <v>0</v>
      </c>
      <c r="BH280" s="253">
        <f>IF(N280="sníž. přenesená",J280,0)</f>
        <v>0</v>
      </c>
      <c r="BI280" s="253">
        <f>IF(N280="nulová",J280,0)</f>
        <v>0</v>
      </c>
      <c r="BJ280" s="97" t="s">
        <v>77</v>
      </c>
      <c r="BK280" s="253">
        <f>ROUND(I280*H280,2)</f>
        <v>0</v>
      </c>
      <c r="BL280" s="97" t="s">
        <v>167</v>
      </c>
      <c r="BM280" s="97" t="s">
        <v>1731</v>
      </c>
    </row>
    <row r="281" spans="2:65" s="258" customFormat="1">
      <c r="B281" s="257"/>
      <c r="D281" s="254" t="s">
        <v>171</v>
      </c>
      <c r="E281" s="259" t="s">
        <v>5</v>
      </c>
      <c r="F281" s="260" t="s">
        <v>1631</v>
      </c>
      <c r="H281" s="259" t="s">
        <v>5</v>
      </c>
      <c r="I281" s="9"/>
      <c r="L281" s="257"/>
      <c r="M281" s="261"/>
      <c r="N281" s="262"/>
      <c r="O281" s="262"/>
      <c r="P281" s="262"/>
      <c r="Q281" s="262"/>
      <c r="R281" s="262"/>
      <c r="S281" s="262"/>
      <c r="T281" s="263"/>
      <c r="AT281" s="259" t="s">
        <v>171</v>
      </c>
      <c r="AU281" s="259" t="s">
        <v>81</v>
      </c>
      <c r="AV281" s="258" t="s">
        <v>77</v>
      </c>
      <c r="AW281" s="258" t="s">
        <v>36</v>
      </c>
      <c r="AX281" s="258" t="s">
        <v>73</v>
      </c>
      <c r="AY281" s="259" t="s">
        <v>160</v>
      </c>
    </row>
    <row r="282" spans="2:65" s="265" customFormat="1">
      <c r="B282" s="264"/>
      <c r="D282" s="254" t="s">
        <v>171</v>
      </c>
      <c r="E282" s="266" t="s">
        <v>5</v>
      </c>
      <c r="F282" s="267" t="s">
        <v>1732</v>
      </c>
      <c r="H282" s="268">
        <v>2.84</v>
      </c>
      <c r="I282" s="10"/>
      <c r="L282" s="264"/>
      <c r="M282" s="269"/>
      <c r="N282" s="270"/>
      <c r="O282" s="270"/>
      <c r="P282" s="270"/>
      <c r="Q282" s="270"/>
      <c r="R282" s="270"/>
      <c r="S282" s="270"/>
      <c r="T282" s="271"/>
      <c r="AT282" s="266" t="s">
        <v>171</v>
      </c>
      <c r="AU282" s="266" t="s">
        <v>81</v>
      </c>
      <c r="AV282" s="265" t="s">
        <v>81</v>
      </c>
      <c r="AW282" s="265" t="s">
        <v>36</v>
      </c>
      <c r="AX282" s="265" t="s">
        <v>77</v>
      </c>
      <c r="AY282" s="266" t="s">
        <v>160</v>
      </c>
    </row>
    <row r="283" spans="2:65" s="118" customFormat="1" ht="16.5" customHeight="1">
      <c r="B283" s="113"/>
      <c r="C283" s="280" t="s">
        <v>519</v>
      </c>
      <c r="D283" s="280" t="s">
        <v>277</v>
      </c>
      <c r="E283" s="281" t="s">
        <v>1733</v>
      </c>
      <c r="F283" s="282" t="s">
        <v>1734</v>
      </c>
      <c r="G283" s="283" t="s">
        <v>187</v>
      </c>
      <c r="H283" s="284">
        <v>2.84</v>
      </c>
      <c r="I283" s="12"/>
      <c r="J283" s="285">
        <f>ROUND(I283*H283,2)</f>
        <v>0</v>
      </c>
      <c r="K283" s="282" t="s">
        <v>188</v>
      </c>
      <c r="L283" s="286"/>
      <c r="M283" s="287" t="s">
        <v>5</v>
      </c>
      <c r="N283" s="288" t="s">
        <v>44</v>
      </c>
      <c r="O283" s="114"/>
      <c r="P283" s="251">
        <f>O283*H283</f>
        <v>0</v>
      </c>
      <c r="Q283" s="251">
        <v>1.06E-3</v>
      </c>
      <c r="R283" s="251">
        <f>Q283*H283</f>
        <v>3.0103999999999999E-3</v>
      </c>
      <c r="S283" s="251">
        <v>0</v>
      </c>
      <c r="T283" s="252">
        <f>S283*H283</f>
        <v>0</v>
      </c>
      <c r="AR283" s="97" t="s">
        <v>213</v>
      </c>
      <c r="AT283" s="97" t="s">
        <v>277</v>
      </c>
      <c r="AU283" s="97" t="s">
        <v>81</v>
      </c>
      <c r="AY283" s="97" t="s">
        <v>160</v>
      </c>
      <c r="BE283" s="253">
        <f>IF(N283="základní",J283,0)</f>
        <v>0</v>
      </c>
      <c r="BF283" s="253">
        <f>IF(N283="snížená",J283,0)</f>
        <v>0</v>
      </c>
      <c r="BG283" s="253">
        <f>IF(N283="zákl. přenesená",J283,0)</f>
        <v>0</v>
      </c>
      <c r="BH283" s="253">
        <f>IF(N283="sníž. přenesená",J283,0)</f>
        <v>0</v>
      </c>
      <c r="BI283" s="253">
        <f>IF(N283="nulová",J283,0)</f>
        <v>0</v>
      </c>
      <c r="BJ283" s="97" t="s">
        <v>77</v>
      </c>
      <c r="BK283" s="253">
        <f>ROUND(I283*H283,2)</f>
        <v>0</v>
      </c>
      <c r="BL283" s="97" t="s">
        <v>167</v>
      </c>
      <c r="BM283" s="97" t="s">
        <v>1735</v>
      </c>
    </row>
    <row r="284" spans="2:65" s="118" customFormat="1" ht="25.5" customHeight="1">
      <c r="B284" s="113"/>
      <c r="C284" s="243" t="s">
        <v>523</v>
      </c>
      <c r="D284" s="243" t="s">
        <v>162</v>
      </c>
      <c r="E284" s="244" t="s">
        <v>957</v>
      </c>
      <c r="F284" s="245" t="s">
        <v>958</v>
      </c>
      <c r="G284" s="246" t="s">
        <v>187</v>
      </c>
      <c r="H284" s="247">
        <v>22</v>
      </c>
      <c r="I284" s="8"/>
      <c r="J284" s="248">
        <f>ROUND(I284*H284,2)</f>
        <v>0</v>
      </c>
      <c r="K284" s="245" t="s">
        <v>188</v>
      </c>
      <c r="L284" s="113"/>
      <c r="M284" s="249" t="s">
        <v>5</v>
      </c>
      <c r="N284" s="250" t="s">
        <v>44</v>
      </c>
      <c r="O284" s="114"/>
      <c r="P284" s="251">
        <f>O284*H284</f>
        <v>0</v>
      </c>
      <c r="Q284" s="251">
        <v>0</v>
      </c>
      <c r="R284" s="251">
        <f>Q284*H284</f>
        <v>0</v>
      </c>
      <c r="S284" s="251">
        <v>0</v>
      </c>
      <c r="T284" s="252">
        <f>S284*H284</f>
        <v>0</v>
      </c>
      <c r="AR284" s="97" t="s">
        <v>167</v>
      </c>
      <c r="AT284" s="97" t="s">
        <v>162</v>
      </c>
      <c r="AU284" s="97" t="s">
        <v>81</v>
      </c>
      <c r="AY284" s="97" t="s">
        <v>160</v>
      </c>
      <c r="BE284" s="253">
        <f>IF(N284="základní",J284,0)</f>
        <v>0</v>
      </c>
      <c r="BF284" s="253">
        <f>IF(N284="snížená",J284,0)</f>
        <v>0</v>
      </c>
      <c r="BG284" s="253">
        <f>IF(N284="zákl. přenesená",J284,0)</f>
        <v>0</v>
      </c>
      <c r="BH284" s="253">
        <f>IF(N284="sníž. přenesená",J284,0)</f>
        <v>0</v>
      </c>
      <c r="BI284" s="253">
        <f>IF(N284="nulová",J284,0)</f>
        <v>0</v>
      </c>
      <c r="BJ284" s="97" t="s">
        <v>77</v>
      </c>
      <c r="BK284" s="253">
        <f>ROUND(I284*H284,2)</f>
        <v>0</v>
      </c>
      <c r="BL284" s="97" t="s">
        <v>167</v>
      </c>
      <c r="BM284" s="97" t="s">
        <v>1736</v>
      </c>
    </row>
    <row r="285" spans="2:65" s="258" customFormat="1">
      <c r="B285" s="257"/>
      <c r="D285" s="254" t="s">
        <v>171</v>
      </c>
      <c r="E285" s="259" t="s">
        <v>5</v>
      </c>
      <c r="F285" s="260" t="s">
        <v>1631</v>
      </c>
      <c r="H285" s="259" t="s">
        <v>5</v>
      </c>
      <c r="I285" s="9"/>
      <c r="L285" s="257"/>
      <c r="M285" s="261"/>
      <c r="N285" s="262"/>
      <c r="O285" s="262"/>
      <c r="P285" s="262"/>
      <c r="Q285" s="262"/>
      <c r="R285" s="262"/>
      <c r="S285" s="262"/>
      <c r="T285" s="263"/>
      <c r="AT285" s="259" t="s">
        <v>171</v>
      </c>
      <c r="AU285" s="259" t="s">
        <v>81</v>
      </c>
      <c r="AV285" s="258" t="s">
        <v>77</v>
      </c>
      <c r="AW285" s="258" t="s">
        <v>36</v>
      </c>
      <c r="AX285" s="258" t="s">
        <v>73</v>
      </c>
      <c r="AY285" s="259" t="s">
        <v>160</v>
      </c>
    </row>
    <row r="286" spans="2:65" s="265" customFormat="1">
      <c r="B286" s="264"/>
      <c r="D286" s="254" t="s">
        <v>171</v>
      </c>
      <c r="E286" s="266" t="s">
        <v>5</v>
      </c>
      <c r="F286" s="267" t="s">
        <v>1737</v>
      </c>
      <c r="H286" s="268">
        <v>22</v>
      </c>
      <c r="I286" s="10"/>
      <c r="L286" s="264"/>
      <c r="M286" s="269"/>
      <c r="N286" s="270"/>
      <c r="O286" s="270"/>
      <c r="P286" s="270"/>
      <c r="Q286" s="270"/>
      <c r="R286" s="270"/>
      <c r="S286" s="270"/>
      <c r="T286" s="271"/>
      <c r="AT286" s="266" t="s">
        <v>171</v>
      </c>
      <c r="AU286" s="266" t="s">
        <v>81</v>
      </c>
      <c r="AV286" s="265" t="s">
        <v>81</v>
      </c>
      <c r="AW286" s="265" t="s">
        <v>36</v>
      </c>
      <c r="AX286" s="265" t="s">
        <v>77</v>
      </c>
      <c r="AY286" s="266" t="s">
        <v>160</v>
      </c>
    </row>
    <row r="287" spans="2:65" s="118" customFormat="1" ht="16.5" customHeight="1">
      <c r="B287" s="113"/>
      <c r="C287" s="280" t="s">
        <v>528</v>
      </c>
      <c r="D287" s="280" t="s">
        <v>277</v>
      </c>
      <c r="E287" s="281" t="s">
        <v>962</v>
      </c>
      <c r="F287" s="282" t="s">
        <v>963</v>
      </c>
      <c r="G287" s="283" t="s">
        <v>187</v>
      </c>
      <c r="H287" s="284">
        <v>22</v>
      </c>
      <c r="I287" s="12"/>
      <c r="J287" s="285">
        <f>ROUND(I287*H287,2)</f>
        <v>0</v>
      </c>
      <c r="K287" s="282" t="s">
        <v>188</v>
      </c>
      <c r="L287" s="286"/>
      <c r="M287" s="287" t="s">
        <v>5</v>
      </c>
      <c r="N287" s="288" t="s">
        <v>44</v>
      </c>
      <c r="O287" s="114"/>
      <c r="P287" s="251">
        <f>O287*H287</f>
        <v>0</v>
      </c>
      <c r="Q287" s="251">
        <v>1.5E-3</v>
      </c>
      <c r="R287" s="251">
        <f>Q287*H287</f>
        <v>3.3000000000000002E-2</v>
      </c>
      <c r="S287" s="251">
        <v>0</v>
      </c>
      <c r="T287" s="252">
        <f>S287*H287</f>
        <v>0</v>
      </c>
      <c r="AR287" s="97" t="s">
        <v>213</v>
      </c>
      <c r="AT287" s="97" t="s">
        <v>277</v>
      </c>
      <c r="AU287" s="97" t="s">
        <v>81</v>
      </c>
      <c r="AY287" s="97" t="s">
        <v>160</v>
      </c>
      <c r="BE287" s="253">
        <f>IF(N287="základní",J287,0)</f>
        <v>0</v>
      </c>
      <c r="BF287" s="253">
        <f>IF(N287="snížená",J287,0)</f>
        <v>0</v>
      </c>
      <c r="BG287" s="253">
        <f>IF(N287="zákl. přenesená",J287,0)</f>
        <v>0</v>
      </c>
      <c r="BH287" s="253">
        <f>IF(N287="sníž. přenesená",J287,0)</f>
        <v>0</v>
      </c>
      <c r="BI287" s="253">
        <f>IF(N287="nulová",J287,0)</f>
        <v>0</v>
      </c>
      <c r="BJ287" s="97" t="s">
        <v>77</v>
      </c>
      <c r="BK287" s="253">
        <f>ROUND(I287*H287,2)</f>
        <v>0</v>
      </c>
      <c r="BL287" s="97" t="s">
        <v>167</v>
      </c>
      <c r="BM287" s="97" t="s">
        <v>1738</v>
      </c>
    </row>
    <row r="288" spans="2:65" s="118" customFormat="1" ht="16.5" customHeight="1">
      <c r="B288" s="113"/>
      <c r="C288" s="243" t="s">
        <v>533</v>
      </c>
      <c r="D288" s="243" t="s">
        <v>162</v>
      </c>
      <c r="E288" s="244" t="s">
        <v>1225</v>
      </c>
      <c r="F288" s="245" t="s">
        <v>1226</v>
      </c>
      <c r="G288" s="246" t="s">
        <v>979</v>
      </c>
      <c r="H288" s="247">
        <v>22</v>
      </c>
      <c r="I288" s="8"/>
      <c r="J288" s="248">
        <f>ROUND(I288*H288,2)</f>
        <v>0</v>
      </c>
      <c r="K288" s="245" t="s">
        <v>188</v>
      </c>
      <c r="L288" s="113"/>
      <c r="M288" s="249" t="s">
        <v>5</v>
      </c>
      <c r="N288" s="250" t="s">
        <v>44</v>
      </c>
      <c r="O288" s="114"/>
      <c r="P288" s="251">
        <f>O288*H288</f>
        <v>0</v>
      </c>
      <c r="Q288" s="251">
        <v>0</v>
      </c>
      <c r="R288" s="251">
        <f>Q288*H288</f>
        <v>0</v>
      </c>
      <c r="S288" s="251">
        <v>0</v>
      </c>
      <c r="T288" s="252">
        <f>S288*H288</f>
        <v>0</v>
      </c>
      <c r="AR288" s="97" t="s">
        <v>167</v>
      </c>
      <c r="AT288" s="97" t="s">
        <v>162</v>
      </c>
      <c r="AU288" s="97" t="s">
        <v>81</v>
      </c>
      <c r="AY288" s="97" t="s">
        <v>160</v>
      </c>
      <c r="BE288" s="253">
        <f>IF(N288="základní",J288,0)</f>
        <v>0</v>
      </c>
      <c r="BF288" s="253">
        <f>IF(N288="snížená",J288,0)</f>
        <v>0</v>
      </c>
      <c r="BG288" s="253">
        <f>IF(N288="zákl. přenesená",J288,0)</f>
        <v>0</v>
      </c>
      <c r="BH288" s="253">
        <f>IF(N288="sníž. přenesená",J288,0)</f>
        <v>0</v>
      </c>
      <c r="BI288" s="253">
        <f>IF(N288="nulová",J288,0)</f>
        <v>0</v>
      </c>
      <c r="BJ288" s="97" t="s">
        <v>77</v>
      </c>
      <c r="BK288" s="253">
        <f>ROUND(I288*H288,2)</f>
        <v>0</v>
      </c>
      <c r="BL288" s="97" t="s">
        <v>167</v>
      </c>
      <c r="BM288" s="97" t="s">
        <v>1739</v>
      </c>
    </row>
    <row r="289" spans="2:65" s="258" customFormat="1">
      <c r="B289" s="257"/>
      <c r="D289" s="254" t="s">
        <v>171</v>
      </c>
      <c r="E289" s="259" t="s">
        <v>5</v>
      </c>
      <c r="F289" s="260" t="s">
        <v>1228</v>
      </c>
      <c r="H289" s="259" t="s">
        <v>5</v>
      </c>
      <c r="I289" s="9"/>
      <c r="L289" s="257"/>
      <c r="M289" s="261"/>
      <c r="N289" s="262"/>
      <c r="O289" s="262"/>
      <c r="P289" s="262"/>
      <c r="Q289" s="262"/>
      <c r="R289" s="262"/>
      <c r="S289" s="262"/>
      <c r="T289" s="263"/>
      <c r="AT289" s="259" t="s">
        <v>171</v>
      </c>
      <c r="AU289" s="259" t="s">
        <v>81</v>
      </c>
      <c r="AV289" s="258" t="s">
        <v>77</v>
      </c>
      <c r="AW289" s="258" t="s">
        <v>36</v>
      </c>
      <c r="AX289" s="258" t="s">
        <v>73</v>
      </c>
      <c r="AY289" s="259" t="s">
        <v>160</v>
      </c>
    </row>
    <row r="290" spans="2:65" s="258" customFormat="1">
      <c r="B290" s="257"/>
      <c r="D290" s="254" t="s">
        <v>171</v>
      </c>
      <c r="E290" s="259" t="s">
        <v>5</v>
      </c>
      <c r="F290" s="260" t="s">
        <v>1229</v>
      </c>
      <c r="H290" s="259" t="s">
        <v>5</v>
      </c>
      <c r="I290" s="9"/>
      <c r="L290" s="257"/>
      <c r="M290" s="261"/>
      <c r="N290" s="262"/>
      <c r="O290" s="262"/>
      <c r="P290" s="262"/>
      <c r="Q290" s="262"/>
      <c r="R290" s="262"/>
      <c r="S290" s="262"/>
      <c r="T290" s="263"/>
      <c r="AT290" s="259" t="s">
        <v>171</v>
      </c>
      <c r="AU290" s="259" t="s">
        <v>81</v>
      </c>
      <c r="AV290" s="258" t="s">
        <v>77</v>
      </c>
      <c r="AW290" s="258" t="s">
        <v>36</v>
      </c>
      <c r="AX290" s="258" t="s">
        <v>73</v>
      </c>
      <c r="AY290" s="259" t="s">
        <v>160</v>
      </c>
    </row>
    <row r="291" spans="2:65" s="265" customFormat="1">
      <c r="B291" s="264"/>
      <c r="D291" s="254" t="s">
        <v>171</v>
      </c>
      <c r="E291" s="266" t="s">
        <v>5</v>
      </c>
      <c r="F291" s="267" t="s">
        <v>298</v>
      </c>
      <c r="H291" s="268">
        <v>22</v>
      </c>
      <c r="I291" s="10"/>
      <c r="L291" s="264"/>
      <c r="M291" s="269"/>
      <c r="N291" s="270"/>
      <c r="O291" s="270"/>
      <c r="P291" s="270"/>
      <c r="Q291" s="270"/>
      <c r="R291" s="270"/>
      <c r="S291" s="270"/>
      <c r="T291" s="271"/>
      <c r="AT291" s="266" t="s">
        <v>171</v>
      </c>
      <c r="AU291" s="266" t="s">
        <v>81</v>
      </c>
      <c r="AV291" s="265" t="s">
        <v>81</v>
      </c>
      <c r="AW291" s="265" t="s">
        <v>36</v>
      </c>
      <c r="AX291" s="265" t="s">
        <v>77</v>
      </c>
      <c r="AY291" s="266" t="s">
        <v>160</v>
      </c>
    </row>
    <row r="292" spans="2:65" s="118" customFormat="1" ht="25.5" customHeight="1">
      <c r="B292" s="113"/>
      <c r="C292" s="243" t="s">
        <v>539</v>
      </c>
      <c r="D292" s="243" t="s">
        <v>162</v>
      </c>
      <c r="E292" s="244" t="s">
        <v>1740</v>
      </c>
      <c r="F292" s="245" t="s">
        <v>1741</v>
      </c>
      <c r="G292" s="246" t="s">
        <v>353</v>
      </c>
      <c r="H292" s="247">
        <v>2</v>
      </c>
      <c r="I292" s="8"/>
      <c r="J292" s="248">
        <f>ROUND(I292*H292,2)</f>
        <v>0</v>
      </c>
      <c r="K292" s="245" t="s">
        <v>188</v>
      </c>
      <c r="L292" s="113"/>
      <c r="M292" s="249" t="s">
        <v>5</v>
      </c>
      <c r="N292" s="250" t="s">
        <v>44</v>
      </c>
      <c r="O292" s="114"/>
      <c r="P292" s="251">
        <f>O292*H292</f>
        <v>0</v>
      </c>
      <c r="Q292" s="251">
        <v>0</v>
      </c>
      <c r="R292" s="251">
        <f>Q292*H292</f>
        <v>0</v>
      </c>
      <c r="S292" s="251">
        <v>0</v>
      </c>
      <c r="T292" s="252">
        <f>S292*H292</f>
        <v>0</v>
      </c>
      <c r="AR292" s="97" t="s">
        <v>167</v>
      </c>
      <c r="AT292" s="97" t="s">
        <v>162</v>
      </c>
      <c r="AU292" s="97" t="s">
        <v>81</v>
      </c>
      <c r="AY292" s="97" t="s">
        <v>160</v>
      </c>
      <c r="BE292" s="253">
        <f>IF(N292="základní",J292,0)</f>
        <v>0</v>
      </c>
      <c r="BF292" s="253">
        <f>IF(N292="snížená",J292,0)</f>
        <v>0</v>
      </c>
      <c r="BG292" s="253">
        <f>IF(N292="zákl. přenesená",J292,0)</f>
        <v>0</v>
      </c>
      <c r="BH292" s="253">
        <f>IF(N292="sníž. přenesená",J292,0)</f>
        <v>0</v>
      </c>
      <c r="BI292" s="253">
        <f>IF(N292="nulová",J292,0)</f>
        <v>0</v>
      </c>
      <c r="BJ292" s="97" t="s">
        <v>77</v>
      </c>
      <c r="BK292" s="253">
        <f>ROUND(I292*H292,2)</f>
        <v>0</v>
      </c>
      <c r="BL292" s="97" t="s">
        <v>167</v>
      </c>
      <c r="BM292" s="97" t="s">
        <v>1742</v>
      </c>
    </row>
    <row r="293" spans="2:65" s="118" customFormat="1" ht="16.5" customHeight="1">
      <c r="B293" s="113"/>
      <c r="C293" s="280" t="s">
        <v>543</v>
      </c>
      <c r="D293" s="280" t="s">
        <v>277</v>
      </c>
      <c r="E293" s="281" t="s">
        <v>1743</v>
      </c>
      <c r="F293" s="282" t="s">
        <v>1744</v>
      </c>
      <c r="G293" s="283" t="s">
        <v>353</v>
      </c>
      <c r="H293" s="284">
        <v>2</v>
      </c>
      <c r="I293" s="12"/>
      <c r="J293" s="285">
        <f>ROUND(I293*H293,2)</f>
        <v>0</v>
      </c>
      <c r="K293" s="282" t="s">
        <v>188</v>
      </c>
      <c r="L293" s="286"/>
      <c r="M293" s="287" t="s">
        <v>5</v>
      </c>
      <c r="N293" s="288" t="s">
        <v>44</v>
      </c>
      <c r="O293" s="114"/>
      <c r="P293" s="251">
        <f>O293*H293</f>
        <v>0</v>
      </c>
      <c r="Q293" s="251">
        <v>1.7000000000000001E-4</v>
      </c>
      <c r="R293" s="251">
        <f>Q293*H293</f>
        <v>3.4000000000000002E-4</v>
      </c>
      <c r="S293" s="251">
        <v>0</v>
      </c>
      <c r="T293" s="252">
        <f>S293*H293</f>
        <v>0</v>
      </c>
      <c r="AR293" s="97" t="s">
        <v>213</v>
      </c>
      <c r="AT293" s="97" t="s">
        <v>277</v>
      </c>
      <c r="AU293" s="97" t="s">
        <v>81</v>
      </c>
      <c r="AY293" s="97" t="s">
        <v>160</v>
      </c>
      <c r="BE293" s="253">
        <f>IF(N293="základní",J293,0)</f>
        <v>0</v>
      </c>
      <c r="BF293" s="253">
        <f>IF(N293="snížená",J293,0)</f>
        <v>0</v>
      </c>
      <c r="BG293" s="253">
        <f>IF(N293="zákl. přenesená",J293,0)</f>
        <v>0</v>
      </c>
      <c r="BH293" s="253">
        <f>IF(N293="sníž. přenesená",J293,0)</f>
        <v>0</v>
      </c>
      <c r="BI293" s="253">
        <f>IF(N293="nulová",J293,0)</f>
        <v>0</v>
      </c>
      <c r="BJ293" s="97" t="s">
        <v>77</v>
      </c>
      <c r="BK293" s="253">
        <f>ROUND(I293*H293,2)</f>
        <v>0</v>
      </c>
      <c r="BL293" s="97" t="s">
        <v>167</v>
      </c>
      <c r="BM293" s="97" t="s">
        <v>1745</v>
      </c>
    </row>
    <row r="294" spans="2:65" s="118" customFormat="1" ht="25.5" customHeight="1">
      <c r="B294" s="113"/>
      <c r="C294" s="243" t="s">
        <v>547</v>
      </c>
      <c r="D294" s="243" t="s">
        <v>162</v>
      </c>
      <c r="E294" s="244" t="s">
        <v>1746</v>
      </c>
      <c r="F294" s="245" t="s">
        <v>1747</v>
      </c>
      <c r="G294" s="246" t="s">
        <v>353</v>
      </c>
      <c r="H294" s="247">
        <v>2</v>
      </c>
      <c r="I294" s="8"/>
      <c r="J294" s="248">
        <f>ROUND(I294*H294,2)</f>
        <v>0</v>
      </c>
      <c r="K294" s="245" t="s">
        <v>188</v>
      </c>
      <c r="L294" s="113"/>
      <c r="M294" s="249" t="s">
        <v>5</v>
      </c>
      <c r="N294" s="250" t="s">
        <v>44</v>
      </c>
      <c r="O294" s="114"/>
      <c r="P294" s="251">
        <f>O294*H294</f>
        <v>0</v>
      </c>
      <c r="Q294" s="251">
        <v>0</v>
      </c>
      <c r="R294" s="251">
        <f>Q294*H294</f>
        <v>0</v>
      </c>
      <c r="S294" s="251">
        <v>0</v>
      </c>
      <c r="T294" s="252">
        <f>S294*H294</f>
        <v>0</v>
      </c>
      <c r="AR294" s="97" t="s">
        <v>167</v>
      </c>
      <c r="AT294" s="97" t="s">
        <v>162</v>
      </c>
      <c r="AU294" s="97" t="s">
        <v>81</v>
      </c>
      <c r="AY294" s="97" t="s">
        <v>160</v>
      </c>
      <c r="BE294" s="253">
        <f>IF(N294="základní",J294,0)</f>
        <v>0</v>
      </c>
      <c r="BF294" s="253">
        <f>IF(N294="snížená",J294,0)</f>
        <v>0</v>
      </c>
      <c r="BG294" s="253">
        <f>IF(N294="zákl. přenesená",J294,0)</f>
        <v>0</v>
      </c>
      <c r="BH294" s="253">
        <f>IF(N294="sníž. přenesená",J294,0)</f>
        <v>0</v>
      </c>
      <c r="BI294" s="253">
        <f>IF(N294="nulová",J294,0)</f>
        <v>0</v>
      </c>
      <c r="BJ294" s="97" t="s">
        <v>77</v>
      </c>
      <c r="BK294" s="253">
        <f>ROUND(I294*H294,2)</f>
        <v>0</v>
      </c>
      <c r="BL294" s="97" t="s">
        <v>167</v>
      </c>
      <c r="BM294" s="97" t="s">
        <v>1748</v>
      </c>
    </row>
    <row r="295" spans="2:65" s="118" customFormat="1" ht="16.5" customHeight="1">
      <c r="B295" s="113"/>
      <c r="C295" s="280" t="s">
        <v>553</v>
      </c>
      <c r="D295" s="280" t="s">
        <v>277</v>
      </c>
      <c r="E295" s="281" t="s">
        <v>1749</v>
      </c>
      <c r="F295" s="282" t="s">
        <v>1750</v>
      </c>
      <c r="G295" s="283" t="s">
        <v>353</v>
      </c>
      <c r="H295" s="284">
        <v>2</v>
      </c>
      <c r="I295" s="12"/>
      <c r="J295" s="285">
        <f>ROUND(I295*H295,2)</f>
        <v>0</v>
      </c>
      <c r="K295" s="282" t="s">
        <v>188</v>
      </c>
      <c r="L295" s="286"/>
      <c r="M295" s="287" t="s">
        <v>5</v>
      </c>
      <c r="N295" s="288" t="s">
        <v>44</v>
      </c>
      <c r="O295" s="114"/>
      <c r="P295" s="251">
        <f>O295*H295</f>
        <v>0</v>
      </c>
      <c r="Q295" s="251">
        <v>2.5999999999999998E-4</v>
      </c>
      <c r="R295" s="251">
        <f>Q295*H295</f>
        <v>5.1999999999999995E-4</v>
      </c>
      <c r="S295" s="251">
        <v>0</v>
      </c>
      <c r="T295" s="252">
        <f>S295*H295</f>
        <v>0</v>
      </c>
      <c r="AR295" s="97" t="s">
        <v>213</v>
      </c>
      <c r="AT295" s="97" t="s">
        <v>277</v>
      </c>
      <c r="AU295" s="97" t="s">
        <v>81</v>
      </c>
      <c r="AY295" s="97" t="s">
        <v>160</v>
      </c>
      <c r="BE295" s="253">
        <f>IF(N295="základní",J295,0)</f>
        <v>0</v>
      </c>
      <c r="BF295" s="253">
        <f>IF(N295="snížená",J295,0)</f>
        <v>0</v>
      </c>
      <c r="BG295" s="253">
        <f>IF(N295="zákl. přenesená",J295,0)</f>
        <v>0</v>
      </c>
      <c r="BH295" s="253">
        <f>IF(N295="sníž. přenesená",J295,0)</f>
        <v>0</v>
      </c>
      <c r="BI295" s="253">
        <f>IF(N295="nulová",J295,0)</f>
        <v>0</v>
      </c>
      <c r="BJ295" s="97" t="s">
        <v>77</v>
      </c>
      <c r="BK295" s="253">
        <f>ROUND(I295*H295,2)</f>
        <v>0</v>
      </c>
      <c r="BL295" s="97" t="s">
        <v>167</v>
      </c>
      <c r="BM295" s="97" t="s">
        <v>1751</v>
      </c>
    </row>
    <row r="296" spans="2:65" s="118" customFormat="1" ht="25.5" customHeight="1">
      <c r="B296" s="113"/>
      <c r="C296" s="243" t="s">
        <v>562</v>
      </c>
      <c r="D296" s="243" t="s">
        <v>162</v>
      </c>
      <c r="E296" s="244" t="s">
        <v>1752</v>
      </c>
      <c r="F296" s="245" t="s">
        <v>1753</v>
      </c>
      <c r="G296" s="246" t="s">
        <v>353</v>
      </c>
      <c r="H296" s="247">
        <v>2</v>
      </c>
      <c r="I296" s="8"/>
      <c r="J296" s="248">
        <f>ROUND(I296*H296,2)</f>
        <v>0</v>
      </c>
      <c r="K296" s="245" t="s">
        <v>188</v>
      </c>
      <c r="L296" s="113"/>
      <c r="M296" s="249" t="s">
        <v>5</v>
      </c>
      <c r="N296" s="250" t="s">
        <v>44</v>
      </c>
      <c r="O296" s="114"/>
      <c r="P296" s="251">
        <f>O296*H296</f>
        <v>0</v>
      </c>
      <c r="Q296" s="251">
        <v>0</v>
      </c>
      <c r="R296" s="251">
        <f>Q296*H296</f>
        <v>0</v>
      </c>
      <c r="S296" s="251">
        <v>0</v>
      </c>
      <c r="T296" s="252">
        <f>S296*H296</f>
        <v>0</v>
      </c>
      <c r="AR296" s="97" t="s">
        <v>167</v>
      </c>
      <c r="AT296" s="97" t="s">
        <v>162</v>
      </c>
      <c r="AU296" s="97" t="s">
        <v>81</v>
      </c>
      <c r="AY296" s="97" t="s">
        <v>160</v>
      </c>
      <c r="BE296" s="253">
        <f>IF(N296="základní",J296,0)</f>
        <v>0</v>
      </c>
      <c r="BF296" s="253">
        <f>IF(N296="snížená",J296,0)</f>
        <v>0</v>
      </c>
      <c r="BG296" s="253">
        <f>IF(N296="zákl. přenesená",J296,0)</f>
        <v>0</v>
      </c>
      <c r="BH296" s="253">
        <f>IF(N296="sníž. přenesená",J296,0)</f>
        <v>0</v>
      </c>
      <c r="BI296" s="253">
        <f>IF(N296="nulová",J296,0)</f>
        <v>0</v>
      </c>
      <c r="BJ296" s="97" t="s">
        <v>77</v>
      </c>
      <c r="BK296" s="253">
        <f>ROUND(I296*H296,2)</f>
        <v>0</v>
      </c>
      <c r="BL296" s="97" t="s">
        <v>167</v>
      </c>
      <c r="BM296" s="97" t="s">
        <v>1754</v>
      </c>
    </row>
    <row r="297" spans="2:65" s="265" customFormat="1">
      <c r="B297" s="264"/>
      <c r="D297" s="254" t="s">
        <v>171</v>
      </c>
      <c r="E297" s="266" t="s">
        <v>5</v>
      </c>
      <c r="F297" s="267" t="s">
        <v>356</v>
      </c>
      <c r="H297" s="268">
        <v>2</v>
      </c>
      <c r="I297" s="10"/>
      <c r="L297" s="264"/>
      <c r="M297" s="269"/>
      <c r="N297" s="270"/>
      <c r="O297" s="270"/>
      <c r="P297" s="270"/>
      <c r="Q297" s="270"/>
      <c r="R297" s="270"/>
      <c r="S297" s="270"/>
      <c r="T297" s="271"/>
      <c r="AT297" s="266" t="s">
        <v>171</v>
      </c>
      <c r="AU297" s="266" t="s">
        <v>81</v>
      </c>
      <c r="AV297" s="265" t="s">
        <v>81</v>
      </c>
      <c r="AW297" s="265" t="s">
        <v>36</v>
      </c>
      <c r="AX297" s="265" t="s">
        <v>77</v>
      </c>
      <c r="AY297" s="266" t="s">
        <v>160</v>
      </c>
    </row>
    <row r="298" spans="2:65" s="118" customFormat="1" ht="16.5" customHeight="1">
      <c r="B298" s="113"/>
      <c r="C298" s="280" t="s">
        <v>1495</v>
      </c>
      <c r="D298" s="280" t="s">
        <v>277</v>
      </c>
      <c r="E298" s="281" t="s">
        <v>1755</v>
      </c>
      <c r="F298" s="282" t="s">
        <v>1756</v>
      </c>
      <c r="G298" s="283" t="s">
        <v>353</v>
      </c>
      <c r="H298" s="284">
        <v>1</v>
      </c>
      <c r="I298" s="12"/>
      <c r="J298" s="285">
        <f t="shared" ref="J298:J304" si="10">ROUND(I298*H298,2)</f>
        <v>0</v>
      </c>
      <c r="K298" s="282" t="s">
        <v>188</v>
      </c>
      <c r="L298" s="286"/>
      <c r="M298" s="287" t="s">
        <v>5</v>
      </c>
      <c r="N298" s="288" t="s">
        <v>44</v>
      </c>
      <c r="O298" s="114"/>
      <c r="P298" s="251">
        <f t="shared" ref="P298:P304" si="11">O298*H298</f>
        <v>0</v>
      </c>
      <c r="Q298" s="251">
        <v>7.2000000000000005E-4</v>
      </c>
      <c r="R298" s="251">
        <f t="shared" ref="R298:R304" si="12">Q298*H298</f>
        <v>7.2000000000000005E-4</v>
      </c>
      <c r="S298" s="251">
        <v>0</v>
      </c>
      <c r="T298" s="252">
        <f t="shared" ref="T298:T304" si="13">S298*H298</f>
        <v>0</v>
      </c>
      <c r="AR298" s="97" t="s">
        <v>213</v>
      </c>
      <c r="AT298" s="97" t="s">
        <v>277</v>
      </c>
      <c r="AU298" s="97" t="s">
        <v>81</v>
      </c>
      <c r="AY298" s="97" t="s">
        <v>160</v>
      </c>
      <c r="BE298" s="253">
        <f t="shared" ref="BE298:BE304" si="14">IF(N298="základní",J298,0)</f>
        <v>0</v>
      </c>
      <c r="BF298" s="253">
        <f t="shared" ref="BF298:BF304" si="15">IF(N298="snížená",J298,0)</f>
        <v>0</v>
      </c>
      <c r="BG298" s="253">
        <f t="shared" ref="BG298:BG304" si="16">IF(N298="zákl. přenesená",J298,0)</f>
        <v>0</v>
      </c>
      <c r="BH298" s="253">
        <f t="shared" ref="BH298:BH304" si="17">IF(N298="sníž. přenesená",J298,0)</f>
        <v>0</v>
      </c>
      <c r="BI298" s="253">
        <f t="shared" ref="BI298:BI304" si="18">IF(N298="nulová",J298,0)</f>
        <v>0</v>
      </c>
      <c r="BJ298" s="97" t="s">
        <v>77</v>
      </c>
      <c r="BK298" s="253">
        <f t="shared" ref="BK298:BK304" si="19">ROUND(I298*H298,2)</f>
        <v>0</v>
      </c>
      <c r="BL298" s="97" t="s">
        <v>167</v>
      </c>
      <c r="BM298" s="97" t="s">
        <v>1757</v>
      </c>
    </row>
    <row r="299" spans="2:65" s="118" customFormat="1" ht="16.5" customHeight="1">
      <c r="B299" s="113"/>
      <c r="C299" s="280" t="s">
        <v>1499</v>
      </c>
      <c r="D299" s="280" t="s">
        <v>277</v>
      </c>
      <c r="E299" s="281" t="s">
        <v>1758</v>
      </c>
      <c r="F299" s="282" t="s">
        <v>1759</v>
      </c>
      <c r="G299" s="283" t="s">
        <v>353</v>
      </c>
      <c r="H299" s="284">
        <v>1</v>
      </c>
      <c r="I299" s="12"/>
      <c r="J299" s="285">
        <f t="shared" si="10"/>
        <v>0</v>
      </c>
      <c r="K299" s="282" t="s">
        <v>5</v>
      </c>
      <c r="L299" s="286"/>
      <c r="M299" s="287" t="s">
        <v>5</v>
      </c>
      <c r="N299" s="288" t="s">
        <v>44</v>
      </c>
      <c r="O299" s="114"/>
      <c r="P299" s="251">
        <f t="shared" si="11"/>
        <v>0</v>
      </c>
      <c r="Q299" s="251">
        <v>7.2000000000000005E-4</v>
      </c>
      <c r="R299" s="251">
        <f t="shared" si="12"/>
        <v>7.2000000000000005E-4</v>
      </c>
      <c r="S299" s="251">
        <v>0</v>
      </c>
      <c r="T299" s="252">
        <f t="shared" si="13"/>
        <v>0</v>
      </c>
      <c r="AR299" s="97" t="s">
        <v>213</v>
      </c>
      <c r="AT299" s="97" t="s">
        <v>277</v>
      </c>
      <c r="AU299" s="97" t="s">
        <v>81</v>
      </c>
      <c r="AY299" s="97" t="s">
        <v>160</v>
      </c>
      <c r="BE299" s="253">
        <f t="shared" si="14"/>
        <v>0</v>
      </c>
      <c r="BF299" s="253">
        <f t="shared" si="15"/>
        <v>0</v>
      </c>
      <c r="BG299" s="253">
        <f t="shared" si="16"/>
        <v>0</v>
      </c>
      <c r="BH299" s="253">
        <f t="shared" si="17"/>
        <v>0</v>
      </c>
      <c r="BI299" s="253">
        <f t="shared" si="18"/>
        <v>0</v>
      </c>
      <c r="BJ299" s="97" t="s">
        <v>77</v>
      </c>
      <c r="BK299" s="253">
        <f t="shared" si="19"/>
        <v>0</v>
      </c>
      <c r="BL299" s="97" t="s">
        <v>167</v>
      </c>
      <c r="BM299" s="97" t="s">
        <v>1760</v>
      </c>
    </row>
    <row r="300" spans="2:65" s="118" customFormat="1" ht="25.5" customHeight="1">
      <c r="B300" s="113"/>
      <c r="C300" s="280" t="s">
        <v>1503</v>
      </c>
      <c r="D300" s="280" t="s">
        <v>277</v>
      </c>
      <c r="E300" s="281" t="s">
        <v>1761</v>
      </c>
      <c r="F300" s="282" t="s">
        <v>1762</v>
      </c>
      <c r="G300" s="283" t="s">
        <v>353</v>
      </c>
      <c r="H300" s="284">
        <v>1</v>
      </c>
      <c r="I300" s="12"/>
      <c r="J300" s="285">
        <f t="shared" si="10"/>
        <v>0</v>
      </c>
      <c r="K300" s="282" t="s">
        <v>5</v>
      </c>
      <c r="L300" s="286"/>
      <c r="M300" s="287" t="s">
        <v>5</v>
      </c>
      <c r="N300" s="288" t="s">
        <v>44</v>
      </c>
      <c r="O300" s="114"/>
      <c r="P300" s="251">
        <f t="shared" si="11"/>
        <v>0</v>
      </c>
      <c r="Q300" s="251">
        <v>1.5399999999999999E-3</v>
      </c>
      <c r="R300" s="251">
        <f t="shared" si="12"/>
        <v>1.5399999999999999E-3</v>
      </c>
      <c r="S300" s="251">
        <v>0</v>
      </c>
      <c r="T300" s="252">
        <f t="shared" si="13"/>
        <v>0</v>
      </c>
      <c r="AR300" s="97" t="s">
        <v>213</v>
      </c>
      <c r="AT300" s="97" t="s">
        <v>277</v>
      </c>
      <c r="AU300" s="97" t="s">
        <v>81</v>
      </c>
      <c r="AY300" s="97" t="s">
        <v>160</v>
      </c>
      <c r="BE300" s="253">
        <f t="shared" si="14"/>
        <v>0</v>
      </c>
      <c r="BF300" s="253">
        <f t="shared" si="15"/>
        <v>0</v>
      </c>
      <c r="BG300" s="253">
        <f t="shared" si="16"/>
        <v>0</v>
      </c>
      <c r="BH300" s="253">
        <f t="shared" si="17"/>
        <v>0</v>
      </c>
      <c r="BI300" s="253">
        <f t="shared" si="18"/>
        <v>0</v>
      </c>
      <c r="BJ300" s="97" t="s">
        <v>77</v>
      </c>
      <c r="BK300" s="253">
        <f t="shared" si="19"/>
        <v>0</v>
      </c>
      <c r="BL300" s="97" t="s">
        <v>167</v>
      </c>
      <c r="BM300" s="97" t="s">
        <v>1763</v>
      </c>
    </row>
    <row r="301" spans="2:65" s="118" customFormat="1" ht="16.5" customHeight="1">
      <c r="B301" s="113"/>
      <c r="C301" s="280" t="s">
        <v>1506</v>
      </c>
      <c r="D301" s="280" t="s">
        <v>277</v>
      </c>
      <c r="E301" s="281" t="s">
        <v>1764</v>
      </c>
      <c r="F301" s="282" t="s">
        <v>1765</v>
      </c>
      <c r="G301" s="283" t="s">
        <v>353</v>
      </c>
      <c r="H301" s="284">
        <v>1</v>
      </c>
      <c r="I301" s="12"/>
      <c r="J301" s="285">
        <f t="shared" si="10"/>
        <v>0</v>
      </c>
      <c r="K301" s="282" t="s">
        <v>5</v>
      </c>
      <c r="L301" s="286"/>
      <c r="M301" s="287" t="s">
        <v>5</v>
      </c>
      <c r="N301" s="288" t="s">
        <v>44</v>
      </c>
      <c r="O301" s="114"/>
      <c r="P301" s="251">
        <f t="shared" si="11"/>
        <v>0</v>
      </c>
      <c r="Q301" s="251">
        <v>4.8000000000000001E-4</v>
      </c>
      <c r="R301" s="251">
        <f t="shared" si="12"/>
        <v>4.8000000000000001E-4</v>
      </c>
      <c r="S301" s="251">
        <v>0</v>
      </c>
      <c r="T301" s="252">
        <f t="shared" si="13"/>
        <v>0</v>
      </c>
      <c r="AR301" s="97" t="s">
        <v>213</v>
      </c>
      <c r="AT301" s="97" t="s">
        <v>277</v>
      </c>
      <c r="AU301" s="97" t="s">
        <v>81</v>
      </c>
      <c r="AY301" s="97" t="s">
        <v>160</v>
      </c>
      <c r="BE301" s="253">
        <f t="shared" si="14"/>
        <v>0</v>
      </c>
      <c r="BF301" s="253">
        <f t="shared" si="15"/>
        <v>0</v>
      </c>
      <c r="BG301" s="253">
        <f t="shared" si="16"/>
        <v>0</v>
      </c>
      <c r="BH301" s="253">
        <f t="shared" si="17"/>
        <v>0</v>
      </c>
      <c r="BI301" s="253">
        <f t="shared" si="18"/>
        <v>0</v>
      </c>
      <c r="BJ301" s="97" t="s">
        <v>77</v>
      </c>
      <c r="BK301" s="253">
        <f t="shared" si="19"/>
        <v>0</v>
      </c>
      <c r="BL301" s="97" t="s">
        <v>167</v>
      </c>
      <c r="BM301" s="97" t="s">
        <v>1766</v>
      </c>
    </row>
    <row r="302" spans="2:65" s="118" customFormat="1" ht="25.5" customHeight="1">
      <c r="B302" s="113"/>
      <c r="C302" s="243" t="s">
        <v>1508</v>
      </c>
      <c r="D302" s="243" t="s">
        <v>162</v>
      </c>
      <c r="E302" s="244" t="s">
        <v>1767</v>
      </c>
      <c r="F302" s="245" t="s">
        <v>1768</v>
      </c>
      <c r="G302" s="246" t="s">
        <v>353</v>
      </c>
      <c r="H302" s="247">
        <v>2</v>
      </c>
      <c r="I302" s="8"/>
      <c r="J302" s="248">
        <f t="shared" si="10"/>
        <v>0</v>
      </c>
      <c r="K302" s="245" t="s">
        <v>188</v>
      </c>
      <c r="L302" s="113"/>
      <c r="M302" s="249" t="s">
        <v>5</v>
      </c>
      <c r="N302" s="250" t="s">
        <v>44</v>
      </c>
      <c r="O302" s="114"/>
      <c r="P302" s="251">
        <f t="shared" si="11"/>
        <v>0</v>
      </c>
      <c r="Q302" s="251">
        <v>0</v>
      </c>
      <c r="R302" s="251">
        <f t="shared" si="12"/>
        <v>0</v>
      </c>
      <c r="S302" s="251">
        <v>0</v>
      </c>
      <c r="T302" s="252">
        <f t="shared" si="13"/>
        <v>0</v>
      </c>
      <c r="AR302" s="97" t="s">
        <v>167</v>
      </c>
      <c r="AT302" s="97" t="s">
        <v>162</v>
      </c>
      <c r="AU302" s="97" t="s">
        <v>81</v>
      </c>
      <c r="AY302" s="97" t="s">
        <v>160</v>
      </c>
      <c r="BE302" s="253">
        <f t="shared" si="14"/>
        <v>0</v>
      </c>
      <c r="BF302" s="253">
        <f t="shared" si="15"/>
        <v>0</v>
      </c>
      <c r="BG302" s="253">
        <f t="shared" si="16"/>
        <v>0</v>
      </c>
      <c r="BH302" s="253">
        <f t="shared" si="17"/>
        <v>0</v>
      </c>
      <c r="BI302" s="253">
        <f t="shared" si="18"/>
        <v>0</v>
      </c>
      <c r="BJ302" s="97" t="s">
        <v>77</v>
      </c>
      <c r="BK302" s="253">
        <f t="shared" si="19"/>
        <v>0</v>
      </c>
      <c r="BL302" s="97" t="s">
        <v>167</v>
      </c>
      <c r="BM302" s="97" t="s">
        <v>1769</v>
      </c>
    </row>
    <row r="303" spans="2:65" s="118" customFormat="1" ht="16.5" customHeight="1">
      <c r="B303" s="113"/>
      <c r="C303" s="280" t="s">
        <v>1510</v>
      </c>
      <c r="D303" s="280" t="s">
        <v>277</v>
      </c>
      <c r="E303" s="281" t="s">
        <v>1770</v>
      </c>
      <c r="F303" s="282" t="s">
        <v>1771</v>
      </c>
      <c r="G303" s="283" t="s">
        <v>353</v>
      </c>
      <c r="H303" s="284">
        <v>2</v>
      </c>
      <c r="I303" s="12"/>
      <c r="J303" s="285">
        <f t="shared" si="10"/>
        <v>0</v>
      </c>
      <c r="K303" s="282" t="s">
        <v>188</v>
      </c>
      <c r="L303" s="286"/>
      <c r="M303" s="287" t="s">
        <v>5</v>
      </c>
      <c r="N303" s="288" t="s">
        <v>44</v>
      </c>
      <c r="O303" s="114"/>
      <c r="P303" s="251">
        <f t="shared" si="11"/>
        <v>0</v>
      </c>
      <c r="Q303" s="251">
        <v>9.7000000000000005E-4</v>
      </c>
      <c r="R303" s="251">
        <f t="shared" si="12"/>
        <v>1.9400000000000001E-3</v>
      </c>
      <c r="S303" s="251">
        <v>0</v>
      </c>
      <c r="T303" s="252">
        <f t="shared" si="13"/>
        <v>0</v>
      </c>
      <c r="AR303" s="97" t="s">
        <v>213</v>
      </c>
      <c r="AT303" s="97" t="s">
        <v>277</v>
      </c>
      <c r="AU303" s="97" t="s">
        <v>81</v>
      </c>
      <c r="AY303" s="97" t="s">
        <v>160</v>
      </c>
      <c r="BE303" s="253">
        <f t="shared" si="14"/>
        <v>0</v>
      </c>
      <c r="BF303" s="253">
        <f t="shared" si="15"/>
        <v>0</v>
      </c>
      <c r="BG303" s="253">
        <f t="shared" si="16"/>
        <v>0</v>
      </c>
      <c r="BH303" s="253">
        <f t="shared" si="17"/>
        <v>0</v>
      </c>
      <c r="BI303" s="253">
        <f t="shared" si="18"/>
        <v>0</v>
      </c>
      <c r="BJ303" s="97" t="s">
        <v>77</v>
      </c>
      <c r="BK303" s="253">
        <f t="shared" si="19"/>
        <v>0</v>
      </c>
      <c r="BL303" s="97" t="s">
        <v>167</v>
      </c>
      <c r="BM303" s="97" t="s">
        <v>1772</v>
      </c>
    </row>
    <row r="304" spans="2:65" s="118" customFormat="1" ht="16.5" customHeight="1">
      <c r="B304" s="113"/>
      <c r="C304" s="243" t="s">
        <v>1514</v>
      </c>
      <c r="D304" s="243" t="s">
        <v>162</v>
      </c>
      <c r="E304" s="244" t="s">
        <v>965</v>
      </c>
      <c r="F304" s="245" t="s">
        <v>966</v>
      </c>
      <c r="G304" s="246" t="s">
        <v>353</v>
      </c>
      <c r="H304" s="247">
        <v>22</v>
      </c>
      <c r="I304" s="8"/>
      <c r="J304" s="248">
        <f t="shared" si="10"/>
        <v>0</v>
      </c>
      <c r="K304" s="245" t="s">
        <v>188</v>
      </c>
      <c r="L304" s="113"/>
      <c r="M304" s="249" t="s">
        <v>5</v>
      </c>
      <c r="N304" s="250" t="s">
        <v>44</v>
      </c>
      <c r="O304" s="114"/>
      <c r="P304" s="251">
        <f t="shared" si="11"/>
        <v>0</v>
      </c>
      <c r="Q304" s="251">
        <v>2.0000000000000002E-5</v>
      </c>
      <c r="R304" s="251">
        <f t="shared" si="12"/>
        <v>4.4000000000000002E-4</v>
      </c>
      <c r="S304" s="251">
        <v>0</v>
      </c>
      <c r="T304" s="252">
        <f t="shared" si="13"/>
        <v>0</v>
      </c>
      <c r="AR304" s="97" t="s">
        <v>167</v>
      </c>
      <c r="AT304" s="97" t="s">
        <v>162</v>
      </c>
      <c r="AU304" s="97" t="s">
        <v>81</v>
      </c>
      <c r="AY304" s="97" t="s">
        <v>160</v>
      </c>
      <c r="BE304" s="253">
        <f t="shared" si="14"/>
        <v>0</v>
      </c>
      <c r="BF304" s="253">
        <f t="shared" si="15"/>
        <v>0</v>
      </c>
      <c r="BG304" s="253">
        <f t="shared" si="16"/>
        <v>0</v>
      </c>
      <c r="BH304" s="253">
        <f t="shared" si="17"/>
        <v>0</v>
      </c>
      <c r="BI304" s="253">
        <f t="shared" si="18"/>
        <v>0</v>
      </c>
      <c r="BJ304" s="97" t="s">
        <v>77</v>
      </c>
      <c r="BK304" s="253">
        <f t="shared" si="19"/>
        <v>0</v>
      </c>
      <c r="BL304" s="97" t="s">
        <v>167</v>
      </c>
      <c r="BM304" s="97" t="s">
        <v>1773</v>
      </c>
    </row>
    <row r="305" spans="2:65" s="258" customFormat="1">
      <c r="B305" s="257"/>
      <c r="D305" s="254" t="s">
        <v>171</v>
      </c>
      <c r="E305" s="259" t="s">
        <v>5</v>
      </c>
      <c r="F305" s="260" t="s">
        <v>1631</v>
      </c>
      <c r="H305" s="259" t="s">
        <v>5</v>
      </c>
      <c r="I305" s="9"/>
      <c r="L305" s="257"/>
      <c r="M305" s="261"/>
      <c r="N305" s="262"/>
      <c r="O305" s="262"/>
      <c r="P305" s="262"/>
      <c r="Q305" s="262"/>
      <c r="R305" s="262"/>
      <c r="S305" s="262"/>
      <c r="T305" s="263"/>
      <c r="AT305" s="259" t="s">
        <v>171</v>
      </c>
      <c r="AU305" s="259" t="s">
        <v>81</v>
      </c>
      <c r="AV305" s="258" t="s">
        <v>77</v>
      </c>
      <c r="AW305" s="258" t="s">
        <v>36</v>
      </c>
      <c r="AX305" s="258" t="s">
        <v>73</v>
      </c>
      <c r="AY305" s="259" t="s">
        <v>160</v>
      </c>
    </row>
    <row r="306" spans="2:65" s="265" customFormat="1">
      <c r="B306" s="264"/>
      <c r="D306" s="254" t="s">
        <v>171</v>
      </c>
      <c r="E306" s="266" t="s">
        <v>5</v>
      </c>
      <c r="F306" s="267" t="s">
        <v>298</v>
      </c>
      <c r="H306" s="268">
        <v>22</v>
      </c>
      <c r="I306" s="10"/>
      <c r="L306" s="264"/>
      <c r="M306" s="269"/>
      <c r="N306" s="270"/>
      <c r="O306" s="270"/>
      <c r="P306" s="270"/>
      <c r="Q306" s="270"/>
      <c r="R306" s="270"/>
      <c r="S306" s="270"/>
      <c r="T306" s="271"/>
      <c r="AT306" s="266" t="s">
        <v>171</v>
      </c>
      <c r="AU306" s="266" t="s">
        <v>81</v>
      </c>
      <c r="AV306" s="265" t="s">
        <v>81</v>
      </c>
      <c r="AW306" s="265" t="s">
        <v>36</v>
      </c>
      <c r="AX306" s="265" t="s">
        <v>77</v>
      </c>
      <c r="AY306" s="266" t="s">
        <v>160</v>
      </c>
    </row>
    <row r="307" spans="2:65" s="118" customFormat="1" ht="16.5" customHeight="1">
      <c r="B307" s="113"/>
      <c r="C307" s="280" t="s">
        <v>1516</v>
      </c>
      <c r="D307" s="280" t="s">
        <v>277</v>
      </c>
      <c r="E307" s="281" t="s">
        <v>968</v>
      </c>
      <c r="F307" s="304" t="s">
        <v>969</v>
      </c>
      <c r="G307" s="283" t="s">
        <v>353</v>
      </c>
      <c r="H307" s="284">
        <v>22</v>
      </c>
      <c r="I307" s="12"/>
      <c r="J307" s="285">
        <f>ROUND(I307*H307,2)</f>
        <v>0</v>
      </c>
      <c r="K307" s="282" t="s">
        <v>5</v>
      </c>
      <c r="L307" s="286"/>
      <c r="M307" s="287" t="s">
        <v>5</v>
      </c>
      <c r="N307" s="288" t="s">
        <v>44</v>
      </c>
      <c r="O307" s="114"/>
      <c r="P307" s="251">
        <f>O307*H307</f>
        <v>0</v>
      </c>
      <c r="Q307" s="251">
        <v>3.64E-3</v>
      </c>
      <c r="R307" s="251">
        <f>Q307*H307</f>
        <v>8.0079999999999998E-2</v>
      </c>
      <c r="S307" s="251">
        <v>0</v>
      </c>
      <c r="T307" s="252">
        <f>S307*H307</f>
        <v>0</v>
      </c>
      <c r="AR307" s="97" t="s">
        <v>213</v>
      </c>
      <c r="AT307" s="97" t="s">
        <v>277</v>
      </c>
      <c r="AU307" s="97" t="s">
        <v>81</v>
      </c>
      <c r="AY307" s="97" t="s">
        <v>160</v>
      </c>
      <c r="BE307" s="253">
        <f>IF(N307="základní",J307,0)</f>
        <v>0</v>
      </c>
      <c r="BF307" s="253">
        <f>IF(N307="snížená",J307,0)</f>
        <v>0</v>
      </c>
      <c r="BG307" s="253">
        <f>IF(N307="zákl. přenesená",J307,0)</f>
        <v>0</v>
      </c>
      <c r="BH307" s="253">
        <f>IF(N307="sníž. přenesená",J307,0)</f>
        <v>0</v>
      </c>
      <c r="BI307" s="253">
        <f>IF(N307="nulová",J307,0)</f>
        <v>0</v>
      </c>
      <c r="BJ307" s="97" t="s">
        <v>77</v>
      </c>
      <c r="BK307" s="253">
        <f>ROUND(I307*H307,2)</f>
        <v>0</v>
      </c>
      <c r="BL307" s="97" t="s">
        <v>167</v>
      </c>
      <c r="BM307" s="97" t="s">
        <v>1774</v>
      </c>
    </row>
    <row r="308" spans="2:65" s="118" customFormat="1" ht="16.5" customHeight="1">
      <c r="B308" s="113"/>
      <c r="C308" s="280" t="s">
        <v>1518</v>
      </c>
      <c r="D308" s="280" t="s">
        <v>277</v>
      </c>
      <c r="E308" s="281" t="s">
        <v>971</v>
      </c>
      <c r="F308" s="304" t="s">
        <v>972</v>
      </c>
      <c r="G308" s="283" t="s">
        <v>876</v>
      </c>
      <c r="H308" s="284">
        <v>22</v>
      </c>
      <c r="I308" s="12"/>
      <c r="J308" s="285">
        <f>ROUND(I308*H308,2)</f>
        <v>0</v>
      </c>
      <c r="K308" s="282" t="s">
        <v>5</v>
      </c>
      <c r="L308" s="286"/>
      <c r="M308" s="287" t="s">
        <v>5</v>
      </c>
      <c r="N308" s="288" t="s">
        <v>44</v>
      </c>
      <c r="O308" s="114"/>
      <c r="P308" s="251">
        <f>O308*H308</f>
        <v>0</v>
      </c>
      <c r="Q308" s="251">
        <v>3.3E-3</v>
      </c>
      <c r="R308" s="251">
        <f>Q308*H308</f>
        <v>7.2599999999999998E-2</v>
      </c>
      <c r="S308" s="251">
        <v>0</v>
      </c>
      <c r="T308" s="252">
        <f>S308*H308</f>
        <v>0</v>
      </c>
      <c r="AR308" s="97" t="s">
        <v>213</v>
      </c>
      <c r="AT308" s="97" t="s">
        <v>277</v>
      </c>
      <c r="AU308" s="97" t="s">
        <v>81</v>
      </c>
      <c r="AY308" s="97" t="s">
        <v>160</v>
      </c>
      <c r="BE308" s="253">
        <f>IF(N308="základní",J308,0)</f>
        <v>0</v>
      </c>
      <c r="BF308" s="253">
        <f>IF(N308="snížená",J308,0)</f>
        <v>0</v>
      </c>
      <c r="BG308" s="253">
        <f>IF(N308="zákl. přenesená",J308,0)</f>
        <v>0</v>
      </c>
      <c r="BH308" s="253">
        <f>IF(N308="sníž. přenesená",J308,0)</f>
        <v>0</v>
      </c>
      <c r="BI308" s="253">
        <f>IF(N308="nulová",J308,0)</f>
        <v>0</v>
      </c>
      <c r="BJ308" s="97" t="s">
        <v>77</v>
      </c>
      <c r="BK308" s="253">
        <f>ROUND(I308*H308,2)</f>
        <v>0</v>
      </c>
      <c r="BL308" s="97" t="s">
        <v>167</v>
      </c>
      <c r="BM308" s="97" t="s">
        <v>1775</v>
      </c>
    </row>
    <row r="309" spans="2:65" s="118" customFormat="1" ht="16.5" customHeight="1">
      <c r="B309" s="113"/>
      <c r="C309" s="243" t="s">
        <v>1522</v>
      </c>
      <c r="D309" s="243" t="s">
        <v>162</v>
      </c>
      <c r="E309" s="244" t="s">
        <v>974</v>
      </c>
      <c r="F309" s="245" t="s">
        <v>975</v>
      </c>
      <c r="G309" s="246" t="s">
        <v>353</v>
      </c>
      <c r="H309" s="247">
        <v>22</v>
      </c>
      <c r="I309" s="8"/>
      <c r="J309" s="248">
        <f>ROUND(I309*H309,2)</f>
        <v>0</v>
      </c>
      <c r="K309" s="245" t="s">
        <v>5</v>
      </c>
      <c r="L309" s="113"/>
      <c r="M309" s="249" t="s">
        <v>5</v>
      </c>
      <c r="N309" s="250" t="s">
        <v>44</v>
      </c>
      <c r="O309" s="114"/>
      <c r="P309" s="251">
        <f>O309*H309</f>
        <v>0</v>
      </c>
      <c r="Q309" s="251">
        <v>2.0000000000000002E-5</v>
      </c>
      <c r="R309" s="251">
        <f>Q309*H309</f>
        <v>4.4000000000000002E-4</v>
      </c>
      <c r="S309" s="251">
        <v>0</v>
      </c>
      <c r="T309" s="252">
        <f>S309*H309</f>
        <v>0</v>
      </c>
      <c r="AR309" s="97" t="s">
        <v>167</v>
      </c>
      <c r="AT309" s="97" t="s">
        <v>162</v>
      </c>
      <c r="AU309" s="97" t="s">
        <v>81</v>
      </c>
      <c r="AY309" s="97" t="s">
        <v>160</v>
      </c>
      <c r="BE309" s="253">
        <f>IF(N309="základní",J309,0)</f>
        <v>0</v>
      </c>
      <c r="BF309" s="253">
        <f>IF(N309="snížená",J309,0)</f>
        <v>0</v>
      </c>
      <c r="BG309" s="253">
        <f>IF(N309="zákl. přenesená",J309,0)</f>
        <v>0</v>
      </c>
      <c r="BH309" s="253">
        <f>IF(N309="sníž. přenesená",J309,0)</f>
        <v>0</v>
      </c>
      <c r="BI309" s="253">
        <f>IF(N309="nulová",J309,0)</f>
        <v>0</v>
      </c>
      <c r="BJ309" s="97" t="s">
        <v>77</v>
      </c>
      <c r="BK309" s="253">
        <f>ROUND(I309*H309,2)</f>
        <v>0</v>
      </c>
      <c r="BL309" s="97" t="s">
        <v>167</v>
      </c>
      <c r="BM309" s="97" t="s">
        <v>1776</v>
      </c>
    </row>
    <row r="310" spans="2:65" s="118" customFormat="1" ht="16.5" customHeight="1">
      <c r="B310" s="113"/>
      <c r="C310" s="280" t="s">
        <v>1524</v>
      </c>
      <c r="D310" s="280" t="s">
        <v>277</v>
      </c>
      <c r="E310" s="281" t="s">
        <v>977</v>
      </c>
      <c r="F310" s="282" t="s">
        <v>978</v>
      </c>
      <c r="G310" s="283" t="s">
        <v>979</v>
      </c>
      <c r="H310" s="284">
        <v>22</v>
      </c>
      <c r="I310" s="12"/>
      <c r="J310" s="285">
        <f>ROUND(I310*H310,2)</f>
        <v>0</v>
      </c>
      <c r="K310" s="282" t="s">
        <v>5</v>
      </c>
      <c r="L310" s="286"/>
      <c r="M310" s="287" t="s">
        <v>5</v>
      </c>
      <c r="N310" s="288" t="s">
        <v>44</v>
      </c>
      <c r="O310" s="114"/>
      <c r="P310" s="251">
        <f>O310*H310</f>
        <v>0</v>
      </c>
      <c r="Q310" s="251">
        <v>4.2999999999999999E-4</v>
      </c>
      <c r="R310" s="251">
        <f>Q310*H310</f>
        <v>9.4599999999999997E-3</v>
      </c>
      <c r="S310" s="251">
        <v>0</v>
      </c>
      <c r="T310" s="252">
        <f>S310*H310</f>
        <v>0</v>
      </c>
      <c r="AR310" s="97" t="s">
        <v>213</v>
      </c>
      <c r="AT310" s="97" t="s">
        <v>277</v>
      </c>
      <c r="AU310" s="97" t="s">
        <v>81</v>
      </c>
      <c r="AY310" s="97" t="s">
        <v>160</v>
      </c>
      <c r="BE310" s="253">
        <f>IF(N310="základní",J310,0)</f>
        <v>0</v>
      </c>
      <c r="BF310" s="253">
        <f>IF(N310="snížená",J310,0)</f>
        <v>0</v>
      </c>
      <c r="BG310" s="253">
        <f>IF(N310="zákl. přenesená",J310,0)</f>
        <v>0</v>
      </c>
      <c r="BH310" s="253">
        <f>IF(N310="sníž. přenesená",J310,0)</f>
        <v>0</v>
      </c>
      <c r="BI310" s="253">
        <f>IF(N310="nulová",J310,0)</f>
        <v>0</v>
      </c>
      <c r="BJ310" s="97" t="s">
        <v>77</v>
      </c>
      <c r="BK310" s="253">
        <f>ROUND(I310*H310,2)</f>
        <v>0</v>
      </c>
      <c r="BL310" s="97" t="s">
        <v>167</v>
      </c>
      <c r="BM310" s="97" t="s">
        <v>1777</v>
      </c>
    </row>
    <row r="311" spans="2:65" s="118" customFormat="1" ht="25.5" customHeight="1">
      <c r="B311" s="113"/>
      <c r="C311" s="243" t="s">
        <v>1526</v>
      </c>
      <c r="D311" s="243" t="s">
        <v>162</v>
      </c>
      <c r="E311" s="244" t="s">
        <v>981</v>
      </c>
      <c r="F311" s="245" t="s">
        <v>982</v>
      </c>
      <c r="G311" s="246" t="s">
        <v>353</v>
      </c>
      <c r="H311" s="247">
        <v>22</v>
      </c>
      <c r="I311" s="8"/>
      <c r="J311" s="248">
        <f>ROUND(I311*H311,2)</f>
        <v>0</v>
      </c>
      <c r="K311" s="245" t="s">
        <v>188</v>
      </c>
      <c r="L311" s="113"/>
      <c r="M311" s="249" t="s">
        <v>5</v>
      </c>
      <c r="N311" s="250" t="s">
        <v>44</v>
      </c>
      <c r="O311" s="114"/>
      <c r="P311" s="251">
        <f>O311*H311</f>
        <v>0</v>
      </c>
      <c r="Q311" s="251">
        <v>0</v>
      </c>
      <c r="R311" s="251">
        <f>Q311*H311</f>
        <v>0</v>
      </c>
      <c r="S311" s="251">
        <v>7.6800000000000002E-3</v>
      </c>
      <c r="T311" s="252">
        <f>S311*H311</f>
        <v>0.16896</v>
      </c>
      <c r="AR311" s="97" t="s">
        <v>167</v>
      </c>
      <c r="AT311" s="97" t="s">
        <v>162</v>
      </c>
      <c r="AU311" s="97" t="s">
        <v>81</v>
      </c>
      <c r="AY311" s="97" t="s">
        <v>160</v>
      </c>
      <c r="BE311" s="253">
        <f>IF(N311="základní",J311,0)</f>
        <v>0</v>
      </c>
      <c r="BF311" s="253">
        <f>IF(N311="snížená",J311,0)</f>
        <v>0</v>
      </c>
      <c r="BG311" s="253">
        <f>IF(N311="zákl. přenesená",J311,0)</f>
        <v>0</v>
      </c>
      <c r="BH311" s="253">
        <f>IF(N311="sníž. přenesená",J311,0)</f>
        <v>0</v>
      </c>
      <c r="BI311" s="253">
        <f>IF(N311="nulová",J311,0)</f>
        <v>0</v>
      </c>
      <c r="BJ311" s="97" t="s">
        <v>77</v>
      </c>
      <c r="BK311" s="253">
        <f>ROUND(I311*H311,2)</f>
        <v>0</v>
      </c>
      <c r="BL311" s="97" t="s">
        <v>167</v>
      </c>
      <c r="BM311" s="97" t="s">
        <v>1778</v>
      </c>
    </row>
    <row r="312" spans="2:65" s="258" customFormat="1">
      <c r="B312" s="257"/>
      <c r="D312" s="254" t="s">
        <v>171</v>
      </c>
      <c r="E312" s="259" t="s">
        <v>5</v>
      </c>
      <c r="F312" s="260" t="s">
        <v>984</v>
      </c>
      <c r="H312" s="259" t="s">
        <v>5</v>
      </c>
      <c r="I312" s="9"/>
      <c r="L312" s="257"/>
      <c r="M312" s="261"/>
      <c r="N312" s="262"/>
      <c r="O312" s="262"/>
      <c r="P312" s="262"/>
      <c r="Q312" s="262"/>
      <c r="R312" s="262"/>
      <c r="S312" s="262"/>
      <c r="T312" s="263"/>
      <c r="AT312" s="259" t="s">
        <v>171</v>
      </c>
      <c r="AU312" s="259" t="s">
        <v>81</v>
      </c>
      <c r="AV312" s="258" t="s">
        <v>77</v>
      </c>
      <c r="AW312" s="258" t="s">
        <v>36</v>
      </c>
      <c r="AX312" s="258" t="s">
        <v>73</v>
      </c>
      <c r="AY312" s="259" t="s">
        <v>160</v>
      </c>
    </row>
    <row r="313" spans="2:65" s="265" customFormat="1">
      <c r="B313" s="264"/>
      <c r="D313" s="254" t="s">
        <v>171</v>
      </c>
      <c r="E313" s="266" t="s">
        <v>5</v>
      </c>
      <c r="F313" s="267" t="s">
        <v>298</v>
      </c>
      <c r="H313" s="268">
        <v>22</v>
      </c>
      <c r="I313" s="10"/>
      <c r="L313" s="264"/>
      <c r="M313" s="269"/>
      <c r="N313" s="270"/>
      <c r="O313" s="270"/>
      <c r="P313" s="270"/>
      <c r="Q313" s="270"/>
      <c r="R313" s="270"/>
      <c r="S313" s="270"/>
      <c r="T313" s="271"/>
      <c r="AT313" s="266" t="s">
        <v>171</v>
      </c>
      <c r="AU313" s="266" t="s">
        <v>81</v>
      </c>
      <c r="AV313" s="265" t="s">
        <v>81</v>
      </c>
      <c r="AW313" s="265" t="s">
        <v>36</v>
      </c>
      <c r="AX313" s="265" t="s">
        <v>77</v>
      </c>
      <c r="AY313" s="266" t="s">
        <v>160</v>
      </c>
    </row>
    <row r="314" spans="2:65" s="118" customFormat="1" ht="38.25" customHeight="1">
      <c r="B314" s="113"/>
      <c r="C314" s="243" t="s">
        <v>1532</v>
      </c>
      <c r="D314" s="243" t="s">
        <v>162</v>
      </c>
      <c r="E314" s="244" t="s">
        <v>1779</v>
      </c>
      <c r="F314" s="245" t="s">
        <v>1780</v>
      </c>
      <c r="G314" s="246" t="s">
        <v>353</v>
      </c>
      <c r="H314" s="247">
        <v>4</v>
      </c>
      <c r="I314" s="8"/>
      <c r="J314" s="248">
        <f>ROUND(I314*H314,2)</f>
        <v>0</v>
      </c>
      <c r="K314" s="245" t="s">
        <v>188</v>
      </c>
      <c r="L314" s="113"/>
      <c r="M314" s="249" t="s">
        <v>5</v>
      </c>
      <c r="N314" s="250" t="s">
        <v>44</v>
      </c>
      <c r="O314" s="114"/>
      <c r="P314" s="251">
        <f>O314*H314</f>
        <v>0</v>
      </c>
      <c r="Q314" s="251">
        <v>8.5999999999999998E-4</v>
      </c>
      <c r="R314" s="251">
        <f>Q314*H314</f>
        <v>3.4399999999999999E-3</v>
      </c>
      <c r="S314" s="251">
        <v>0</v>
      </c>
      <c r="T314" s="252">
        <f>S314*H314</f>
        <v>0</v>
      </c>
      <c r="AR314" s="97" t="s">
        <v>167</v>
      </c>
      <c r="AT314" s="97" t="s">
        <v>162</v>
      </c>
      <c r="AU314" s="97" t="s">
        <v>81</v>
      </c>
      <c r="AY314" s="97" t="s">
        <v>160</v>
      </c>
      <c r="BE314" s="253">
        <f>IF(N314="základní",J314,0)</f>
        <v>0</v>
      </c>
      <c r="BF314" s="253">
        <f>IF(N314="snížená",J314,0)</f>
        <v>0</v>
      </c>
      <c r="BG314" s="253">
        <f>IF(N314="zákl. přenesená",J314,0)</f>
        <v>0</v>
      </c>
      <c r="BH314" s="253">
        <f>IF(N314="sníž. přenesená",J314,0)</f>
        <v>0</v>
      </c>
      <c r="BI314" s="253">
        <f>IF(N314="nulová",J314,0)</f>
        <v>0</v>
      </c>
      <c r="BJ314" s="97" t="s">
        <v>77</v>
      </c>
      <c r="BK314" s="253">
        <f>ROUND(I314*H314,2)</f>
        <v>0</v>
      </c>
      <c r="BL314" s="97" t="s">
        <v>167</v>
      </c>
      <c r="BM314" s="97" t="s">
        <v>1781</v>
      </c>
    </row>
    <row r="315" spans="2:65" s="258" customFormat="1">
      <c r="B315" s="257"/>
      <c r="D315" s="254" t="s">
        <v>171</v>
      </c>
      <c r="E315" s="259" t="s">
        <v>5</v>
      </c>
      <c r="F315" s="260" t="s">
        <v>1631</v>
      </c>
      <c r="H315" s="259" t="s">
        <v>5</v>
      </c>
      <c r="I315" s="9"/>
      <c r="L315" s="257"/>
      <c r="M315" s="261"/>
      <c r="N315" s="262"/>
      <c r="O315" s="262"/>
      <c r="P315" s="262"/>
      <c r="Q315" s="262"/>
      <c r="R315" s="262"/>
      <c r="S315" s="262"/>
      <c r="T315" s="263"/>
      <c r="AT315" s="259" t="s">
        <v>171</v>
      </c>
      <c r="AU315" s="259" t="s">
        <v>81</v>
      </c>
      <c r="AV315" s="258" t="s">
        <v>77</v>
      </c>
      <c r="AW315" s="258" t="s">
        <v>36</v>
      </c>
      <c r="AX315" s="258" t="s">
        <v>73</v>
      </c>
      <c r="AY315" s="259" t="s">
        <v>160</v>
      </c>
    </row>
    <row r="316" spans="2:65" s="265" customFormat="1">
      <c r="B316" s="264"/>
      <c r="D316" s="254" t="s">
        <v>171</v>
      </c>
      <c r="E316" s="266" t="s">
        <v>5</v>
      </c>
      <c r="F316" s="267" t="s">
        <v>167</v>
      </c>
      <c r="H316" s="268">
        <v>4</v>
      </c>
      <c r="I316" s="10"/>
      <c r="L316" s="264"/>
      <c r="M316" s="269"/>
      <c r="N316" s="270"/>
      <c r="O316" s="270"/>
      <c r="P316" s="270"/>
      <c r="Q316" s="270"/>
      <c r="R316" s="270"/>
      <c r="S316" s="270"/>
      <c r="T316" s="271"/>
      <c r="AT316" s="266" t="s">
        <v>171</v>
      </c>
      <c r="AU316" s="266" t="s">
        <v>81</v>
      </c>
      <c r="AV316" s="265" t="s">
        <v>81</v>
      </c>
      <c r="AW316" s="265" t="s">
        <v>36</v>
      </c>
      <c r="AX316" s="265" t="s">
        <v>77</v>
      </c>
      <c r="AY316" s="266" t="s">
        <v>160</v>
      </c>
    </row>
    <row r="317" spans="2:65" s="118" customFormat="1" ht="16.5" customHeight="1">
      <c r="B317" s="113"/>
      <c r="C317" s="280" t="s">
        <v>1534</v>
      </c>
      <c r="D317" s="280" t="s">
        <v>277</v>
      </c>
      <c r="E317" s="281" t="s">
        <v>1782</v>
      </c>
      <c r="F317" s="304" t="s">
        <v>1783</v>
      </c>
      <c r="G317" s="283" t="s">
        <v>876</v>
      </c>
      <c r="H317" s="284">
        <v>4</v>
      </c>
      <c r="I317" s="12"/>
      <c r="J317" s="285">
        <f>ROUND(I317*H317,2)</f>
        <v>0</v>
      </c>
      <c r="K317" s="282" t="s">
        <v>5</v>
      </c>
      <c r="L317" s="286"/>
      <c r="M317" s="287" t="s">
        <v>5</v>
      </c>
      <c r="N317" s="288" t="s">
        <v>44</v>
      </c>
      <c r="O317" s="114"/>
      <c r="P317" s="251">
        <f>O317*H317</f>
        <v>0</v>
      </c>
      <c r="Q317" s="251">
        <v>1.47E-2</v>
      </c>
      <c r="R317" s="251">
        <f>Q317*H317</f>
        <v>5.8799999999999998E-2</v>
      </c>
      <c r="S317" s="251">
        <v>0</v>
      </c>
      <c r="T317" s="252">
        <f>S317*H317</f>
        <v>0</v>
      </c>
      <c r="AR317" s="97" t="s">
        <v>213</v>
      </c>
      <c r="AT317" s="97" t="s">
        <v>277</v>
      </c>
      <c r="AU317" s="97" t="s">
        <v>81</v>
      </c>
      <c r="AY317" s="97" t="s">
        <v>160</v>
      </c>
      <c r="BE317" s="253">
        <f>IF(N317="základní",J317,0)</f>
        <v>0</v>
      </c>
      <c r="BF317" s="253">
        <f>IF(N317="snížená",J317,0)</f>
        <v>0</v>
      </c>
      <c r="BG317" s="253">
        <f>IF(N317="zákl. přenesená",J317,0)</f>
        <v>0</v>
      </c>
      <c r="BH317" s="253">
        <f>IF(N317="sníž. přenesená",J317,0)</f>
        <v>0</v>
      </c>
      <c r="BI317" s="253">
        <f>IF(N317="nulová",J317,0)</f>
        <v>0</v>
      </c>
      <c r="BJ317" s="97" t="s">
        <v>77</v>
      </c>
      <c r="BK317" s="253">
        <f>ROUND(I317*H317,2)</f>
        <v>0</v>
      </c>
      <c r="BL317" s="97" t="s">
        <v>167</v>
      </c>
      <c r="BM317" s="97" t="s">
        <v>1784</v>
      </c>
    </row>
    <row r="318" spans="2:65" s="118" customFormat="1" ht="16.5" customHeight="1">
      <c r="B318" s="113"/>
      <c r="C318" s="280" t="s">
        <v>1538</v>
      </c>
      <c r="D318" s="280" t="s">
        <v>277</v>
      </c>
      <c r="E318" s="281" t="s">
        <v>1785</v>
      </c>
      <c r="F318" s="304" t="s">
        <v>1786</v>
      </c>
      <c r="G318" s="283" t="s">
        <v>876</v>
      </c>
      <c r="H318" s="284">
        <v>4</v>
      </c>
      <c r="I318" s="12"/>
      <c r="J318" s="285">
        <f>ROUND(I318*H318,2)</f>
        <v>0</v>
      </c>
      <c r="K318" s="282" t="s">
        <v>5</v>
      </c>
      <c r="L318" s="286"/>
      <c r="M318" s="287" t="s">
        <v>5</v>
      </c>
      <c r="N318" s="288" t="s">
        <v>44</v>
      </c>
      <c r="O318" s="114"/>
      <c r="P318" s="251">
        <f>O318*H318</f>
        <v>0</v>
      </c>
      <c r="Q318" s="251">
        <v>6.5399999999999998E-3</v>
      </c>
      <c r="R318" s="251">
        <f>Q318*H318</f>
        <v>2.6159999999999999E-2</v>
      </c>
      <c r="S318" s="251">
        <v>0</v>
      </c>
      <c r="T318" s="252">
        <f>S318*H318</f>
        <v>0</v>
      </c>
      <c r="AR318" s="97" t="s">
        <v>213</v>
      </c>
      <c r="AT318" s="97" t="s">
        <v>277</v>
      </c>
      <c r="AU318" s="97" t="s">
        <v>81</v>
      </c>
      <c r="AY318" s="97" t="s">
        <v>160</v>
      </c>
      <c r="BE318" s="253">
        <f>IF(N318="základní",J318,0)</f>
        <v>0</v>
      </c>
      <c r="BF318" s="253">
        <f>IF(N318="snížená",J318,0)</f>
        <v>0</v>
      </c>
      <c r="BG318" s="253">
        <f>IF(N318="zákl. přenesená",J318,0)</f>
        <v>0</v>
      </c>
      <c r="BH318" s="253">
        <f>IF(N318="sníž. přenesená",J318,0)</f>
        <v>0</v>
      </c>
      <c r="BI318" s="253">
        <f>IF(N318="nulová",J318,0)</f>
        <v>0</v>
      </c>
      <c r="BJ318" s="97" t="s">
        <v>77</v>
      </c>
      <c r="BK318" s="253">
        <f>ROUND(I318*H318,2)</f>
        <v>0</v>
      </c>
      <c r="BL318" s="97" t="s">
        <v>167</v>
      </c>
      <c r="BM318" s="97" t="s">
        <v>1787</v>
      </c>
    </row>
    <row r="319" spans="2:65" s="118" customFormat="1" ht="25.5" customHeight="1">
      <c r="B319" s="113"/>
      <c r="C319" s="243" t="s">
        <v>1540</v>
      </c>
      <c r="D319" s="243" t="s">
        <v>162</v>
      </c>
      <c r="E319" s="244" t="s">
        <v>1788</v>
      </c>
      <c r="F319" s="245" t="s">
        <v>1789</v>
      </c>
      <c r="G319" s="246" t="s">
        <v>353</v>
      </c>
      <c r="H319" s="247">
        <v>1</v>
      </c>
      <c r="I319" s="8"/>
      <c r="J319" s="248">
        <f>ROUND(I319*H319,2)</f>
        <v>0</v>
      </c>
      <c r="K319" s="245" t="s">
        <v>188</v>
      </c>
      <c r="L319" s="113"/>
      <c r="M319" s="249" t="s">
        <v>5</v>
      </c>
      <c r="N319" s="250" t="s">
        <v>44</v>
      </c>
      <c r="O319" s="114"/>
      <c r="P319" s="251">
        <f>O319*H319</f>
        <v>0</v>
      </c>
      <c r="Q319" s="251">
        <v>8.5999999999999998E-4</v>
      </c>
      <c r="R319" s="251">
        <f>Q319*H319</f>
        <v>8.5999999999999998E-4</v>
      </c>
      <c r="S319" s="251">
        <v>0</v>
      </c>
      <c r="T319" s="252">
        <f>S319*H319</f>
        <v>0</v>
      </c>
      <c r="AR319" s="97" t="s">
        <v>167</v>
      </c>
      <c r="AT319" s="97" t="s">
        <v>162</v>
      </c>
      <c r="AU319" s="97" t="s">
        <v>81</v>
      </c>
      <c r="AY319" s="97" t="s">
        <v>160</v>
      </c>
      <c r="BE319" s="253">
        <f>IF(N319="základní",J319,0)</f>
        <v>0</v>
      </c>
      <c r="BF319" s="253">
        <f>IF(N319="snížená",J319,0)</f>
        <v>0</v>
      </c>
      <c r="BG319" s="253">
        <f>IF(N319="zákl. přenesená",J319,0)</f>
        <v>0</v>
      </c>
      <c r="BH319" s="253">
        <f>IF(N319="sníž. přenesená",J319,0)</f>
        <v>0</v>
      </c>
      <c r="BI319" s="253">
        <f>IF(N319="nulová",J319,0)</f>
        <v>0</v>
      </c>
      <c r="BJ319" s="97" t="s">
        <v>77</v>
      </c>
      <c r="BK319" s="253">
        <f>ROUND(I319*H319,2)</f>
        <v>0</v>
      </c>
      <c r="BL319" s="97" t="s">
        <v>167</v>
      </c>
      <c r="BM319" s="97" t="s">
        <v>1790</v>
      </c>
    </row>
    <row r="320" spans="2:65" s="258" customFormat="1">
      <c r="B320" s="257"/>
      <c r="D320" s="254" t="s">
        <v>171</v>
      </c>
      <c r="E320" s="259" t="s">
        <v>5</v>
      </c>
      <c r="F320" s="260" t="s">
        <v>1631</v>
      </c>
      <c r="H320" s="259" t="s">
        <v>5</v>
      </c>
      <c r="I320" s="9"/>
      <c r="L320" s="257"/>
      <c r="M320" s="261"/>
      <c r="N320" s="262"/>
      <c r="O320" s="262"/>
      <c r="P320" s="262"/>
      <c r="Q320" s="262"/>
      <c r="R320" s="262"/>
      <c r="S320" s="262"/>
      <c r="T320" s="263"/>
      <c r="AT320" s="259" t="s">
        <v>171</v>
      </c>
      <c r="AU320" s="259" t="s">
        <v>81</v>
      </c>
      <c r="AV320" s="258" t="s">
        <v>77</v>
      </c>
      <c r="AW320" s="258" t="s">
        <v>36</v>
      </c>
      <c r="AX320" s="258" t="s">
        <v>73</v>
      </c>
      <c r="AY320" s="259" t="s">
        <v>160</v>
      </c>
    </row>
    <row r="321" spans="2:65" s="258" customFormat="1">
      <c r="B321" s="257"/>
      <c r="D321" s="254" t="s">
        <v>171</v>
      </c>
      <c r="E321" s="259" t="s">
        <v>5</v>
      </c>
      <c r="F321" s="260" t="s">
        <v>1791</v>
      </c>
      <c r="H321" s="259" t="s">
        <v>5</v>
      </c>
      <c r="I321" s="9"/>
      <c r="L321" s="257"/>
      <c r="M321" s="261"/>
      <c r="N321" s="262"/>
      <c r="O321" s="262"/>
      <c r="P321" s="262"/>
      <c r="Q321" s="262"/>
      <c r="R321" s="262"/>
      <c r="S321" s="262"/>
      <c r="T321" s="263"/>
      <c r="AT321" s="259" t="s">
        <v>171</v>
      </c>
      <c r="AU321" s="259" t="s">
        <v>81</v>
      </c>
      <c r="AV321" s="258" t="s">
        <v>77</v>
      </c>
      <c r="AW321" s="258" t="s">
        <v>36</v>
      </c>
      <c r="AX321" s="258" t="s">
        <v>73</v>
      </c>
      <c r="AY321" s="259" t="s">
        <v>160</v>
      </c>
    </row>
    <row r="322" spans="2:65" s="265" customFormat="1">
      <c r="B322" s="264"/>
      <c r="D322" s="254" t="s">
        <v>171</v>
      </c>
      <c r="E322" s="266" t="s">
        <v>5</v>
      </c>
      <c r="F322" s="267" t="s">
        <v>77</v>
      </c>
      <c r="H322" s="268">
        <v>1</v>
      </c>
      <c r="I322" s="10"/>
      <c r="L322" s="264"/>
      <c r="M322" s="269"/>
      <c r="N322" s="270"/>
      <c r="O322" s="270"/>
      <c r="P322" s="270"/>
      <c r="Q322" s="270"/>
      <c r="R322" s="270"/>
      <c r="S322" s="270"/>
      <c r="T322" s="271"/>
      <c r="AT322" s="266" t="s">
        <v>171</v>
      </c>
      <c r="AU322" s="266" t="s">
        <v>81</v>
      </c>
      <c r="AV322" s="265" t="s">
        <v>81</v>
      </c>
      <c r="AW322" s="265" t="s">
        <v>36</v>
      </c>
      <c r="AX322" s="265" t="s">
        <v>77</v>
      </c>
      <c r="AY322" s="266" t="s">
        <v>160</v>
      </c>
    </row>
    <row r="323" spans="2:65" s="118" customFormat="1" ht="25.5" customHeight="1">
      <c r="B323" s="113"/>
      <c r="C323" s="243" t="s">
        <v>1543</v>
      </c>
      <c r="D323" s="243" t="s">
        <v>162</v>
      </c>
      <c r="E323" s="244" t="s">
        <v>1792</v>
      </c>
      <c r="F323" s="245" t="s">
        <v>1793</v>
      </c>
      <c r="G323" s="246" t="s">
        <v>353</v>
      </c>
      <c r="H323" s="247">
        <v>12</v>
      </c>
      <c r="I323" s="8"/>
      <c r="J323" s="248">
        <f>ROUND(I323*H323,2)</f>
        <v>0</v>
      </c>
      <c r="K323" s="245" t="s">
        <v>5</v>
      </c>
      <c r="L323" s="113"/>
      <c r="M323" s="249" t="s">
        <v>5</v>
      </c>
      <c r="N323" s="250" t="s">
        <v>44</v>
      </c>
      <c r="O323" s="114"/>
      <c r="P323" s="251">
        <f>O323*H323</f>
        <v>0</v>
      </c>
      <c r="Q323" s="251">
        <v>0</v>
      </c>
      <c r="R323" s="251">
        <f>Q323*H323</f>
        <v>0</v>
      </c>
      <c r="S323" s="251">
        <v>1.7299999999999999E-2</v>
      </c>
      <c r="T323" s="252">
        <f>S323*H323</f>
        <v>0.20760000000000001</v>
      </c>
      <c r="AR323" s="97" t="s">
        <v>167</v>
      </c>
      <c r="AT323" s="97" t="s">
        <v>162</v>
      </c>
      <c r="AU323" s="97" t="s">
        <v>81</v>
      </c>
      <c r="AY323" s="97" t="s">
        <v>160</v>
      </c>
      <c r="BE323" s="253">
        <f>IF(N323="základní",J323,0)</f>
        <v>0</v>
      </c>
      <c r="BF323" s="253">
        <f>IF(N323="snížená",J323,0)</f>
        <v>0</v>
      </c>
      <c r="BG323" s="253">
        <f>IF(N323="zákl. přenesená",J323,0)</f>
        <v>0</v>
      </c>
      <c r="BH323" s="253">
        <f>IF(N323="sníž. přenesená",J323,0)</f>
        <v>0</v>
      </c>
      <c r="BI323" s="253">
        <f>IF(N323="nulová",J323,0)</f>
        <v>0</v>
      </c>
      <c r="BJ323" s="97" t="s">
        <v>77</v>
      </c>
      <c r="BK323" s="253">
        <f>ROUND(I323*H323,2)</f>
        <v>0</v>
      </c>
      <c r="BL323" s="97" t="s">
        <v>167</v>
      </c>
      <c r="BM323" s="97" t="s">
        <v>1794</v>
      </c>
    </row>
    <row r="324" spans="2:65" s="265" customFormat="1">
      <c r="B324" s="264"/>
      <c r="D324" s="254" t="s">
        <v>171</v>
      </c>
      <c r="E324" s="266" t="s">
        <v>5</v>
      </c>
      <c r="F324" s="267" t="s">
        <v>1795</v>
      </c>
      <c r="H324" s="268">
        <v>12</v>
      </c>
      <c r="I324" s="10"/>
      <c r="L324" s="264"/>
      <c r="M324" s="269"/>
      <c r="N324" s="270"/>
      <c r="O324" s="270"/>
      <c r="P324" s="270"/>
      <c r="Q324" s="270"/>
      <c r="R324" s="270"/>
      <c r="S324" s="270"/>
      <c r="T324" s="271"/>
      <c r="AT324" s="266" t="s">
        <v>171</v>
      </c>
      <c r="AU324" s="266" t="s">
        <v>81</v>
      </c>
      <c r="AV324" s="265" t="s">
        <v>81</v>
      </c>
      <c r="AW324" s="265" t="s">
        <v>36</v>
      </c>
      <c r="AX324" s="265" t="s">
        <v>77</v>
      </c>
      <c r="AY324" s="266" t="s">
        <v>160</v>
      </c>
    </row>
    <row r="325" spans="2:65" s="118" customFormat="1" ht="25.5" customHeight="1">
      <c r="B325" s="113"/>
      <c r="C325" s="243" t="s">
        <v>1547</v>
      </c>
      <c r="D325" s="243" t="s">
        <v>162</v>
      </c>
      <c r="E325" s="244" t="s">
        <v>1796</v>
      </c>
      <c r="F325" s="245" t="s">
        <v>1797</v>
      </c>
      <c r="G325" s="246" t="s">
        <v>353</v>
      </c>
      <c r="H325" s="247">
        <v>2</v>
      </c>
      <c r="I325" s="8"/>
      <c r="J325" s="248">
        <f>ROUND(I325*H325,2)</f>
        <v>0</v>
      </c>
      <c r="K325" s="245" t="s">
        <v>188</v>
      </c>
      <c r="L325" s="113"/>
      <c r="M325" s="249" t="s">
        <v>5</v>
      </c>
      <c r="N325" s="250" t="s">
        <v>44</v>
      </c>
      <c r="O325" s="114"/>
      <c r="P325" s="251">
        <f>O325*H325</f>
        <v>0</v>
      </c>
      <c r="Q325" s="251">
        <v>3.4000000000000002E-4</v>
      </c>
      <c r="R325" s="251">
        <f>Q325*H325</f>
        <v>6.8000000000000005E-4</v>
      </c>
      <c r="S325" s="251">
        <v>0</v>
      </c>
      <c r="T325" s="252">
        <f>S325*H325</f>
        <v>0</v>
      </c>
      <c r="AR325" s="97" t="s">
        <v>167</v>
      </c>
      <c r="AT325" s="97" t="s">
        <v>162</v>
      </c>
      <c r="AU325" s="97" t="s">
        <v>81</v>
      </c>
      <c r="AY325" s="97" t="s">
        <v>160</v>
      </c>
      <c r="BE325" s="253">
        <f>IF(N325="základní",J325,0)</f>
        <v>0</v>
      </c>
      <c r="BF325" s="253">
        <f>IF(N325="snížená",J325,0)</f>
        <v>0</v>
      </c>
      <c r="BG325" s="253">
        <f>IF(N325="zákl. přenesená",J325,0)</f>
        <v>0</v>
      </c>
      <c r="BH325" s="253">
        <f>IF(N325="sníž. přenesená",J325,0)</f>
        <v>0</v>
      </c>
      <c r="BI325" s="253">
        <f>IF(N325="nulová",J325,0)</f>
        <v>0</v>
      </c>
      <c r="BJ325" s="97" t="s">
        <v>77</v>
      </c>
      <c r="BK325" s="253">
        <f>ROUND(I325*H325,2)</f>
        <v>0</v>
      </c>
      <c r="BL325" s="97" t="s">
        <v>167</v>
      </c>
      <c r="BM325" s="97" t="s">
        <v>1798</v>
      </c>
    </row>
    <row r="326" spans="2:65" s="258" customFormat="1">
      <c r="B326" s="257"/>
      <c r="D326" s="254" t="s">
        <v>171</v>
      </c>
      <c r="E326" s="259" t="s">
        <v>5</v>
      </c>
      <c r="F326" s="260" t="s">
        <v>1631</v>
      </c>
      <c r="H326" s="259" t="s">
        <v>5</v>
      </c>
      <c r="I326" s="9"/>
      <c r="L326" s="257"/>
      <c r="M326" s="261"/>
      <c r="N326" s="262"/>
      <c r="O326" s="262"/>
      <c r="P326" s="262"/>
      <c r="Q326" s="262"/>
      <c r="R326" s="262"/>
      <c r="S326" s="262"/>
      <c r="T326" s="263"/>
      <c r="AT326" s="259" t="s">
        <v>171</v>
      </c>
      <c r="AU326" s="259" t="s">
        <v>81</v>
      </c>
      <c r="AV326" s="258" t="s">
        <v>77</v>
      </c>
      <c r="AW326" s="258" t="s">
        <v>36</v>
      </c>
      <c r="AX326" s="258" t="s">
        <v>73</v>
      </c>
      <c r="AY326" s="259" t="s">
        <v>160</v>
      </c>
    </row>
    <row r="327" spans="2:65" s="265" customFormat="1">
      <c r="B327" s="264"/>
      <c r="D327" s="254" t="s">
        <v>171</v>
      </c>
      <c r="E327" s="266" t="s">
        <v>5</v>
      </c>
      <c r="F327" s="267" t="s">
        <v>81</v>
      </c>
      <c r="H327" s="268">
        <v>2</v>
      </c>
      <c r="I327" s="10"/>
      <c r="L327" s="264"/>
      <c r="M327" s="269"/>
      <c r="N327" s="270"/>
      <c r="O327" s="270"/>
      <c r="P327" s="270"/>
      <c r="Q327" s="270"/>
      <c r="R327" s="270"/>
      <c r="S327" s="270"/>
      <c r="T327" s="271"/>
      <c r="AT327" s="266" t="s">
        <v>171</v>
      </c>
      <c r="AU327" s="266" t="s">
        <v>81</v>
      </c>
      <c r="AV327" s="265" t="s">
        <v>81</v>
      </c>
      <c r="AW327" s="265" t="s">
        <v>36</v>
      </c>
      <c r="AX327" s="265" t="s">
        <v>77</v>
      </c>
      <c r="AY327" s="266" t="s">
        <v>160</v>
      </c>
    </row>
    <row r="328" spans="2:65" s="118" customFormat="1" ht="16.5" customHeight="1">
      <c r="B328" s="113"/>
      <c r="C328" s="280" t="s">
        <v>1549</v>
      </c>
      <c r="D328" s="280" t="s">
        <v>277</v>
      </c>
      <c r="E328" s="281" t="s">
        <v>1799</v>
      </c>
      <c r="F328" s="304" t="s">
        <v>1800</v>
      </c>
      <c r="G328" s="283" t="s">
        <v>353</v>
      </c>
      <c r="H328" s="284">
        <v>2</v>
      </c>
      <c r="I328" s="12"/>
      <c r="J328" s="285">
        <f>ROUND(I328*H328,2)</f>
        <v>0</v>
      </c>
      <c r="K328" s="282" t="s">
        <v>188</v>
      </c>
      <c r="L328" s="286"/>
      <c r="M328" s="287" t="s">
        <v>5</v>
      </c>
      <c r="N328" s="288" t="s">
        <v>44</v>
      </c>
      <c r="O328" s="114"/>
      <c r="P328" s="251">
        <f>O328*H328</f>
        <v>0</v>
      </c>
      <c r="Q328" s="251">
        <v>3.2500000000000001E-2</v>
      </c>
      <c r="R328" s="251">
        <f>Q328*H328</f>
        <v>6.5000000000000002E-2</v>
      </c>
      <c r="S328" s="251">
        <v>0</v>
      </c>
      <c r="T328" s="252">
        <f>S328*H328</f>
        <v>0</v>
      </c>
      <c r="AR328" s="97" t="s">
        <v>213</v>
      </c>
      <c r="AT328" s="97" t="s">
        <v>277</v>
      </c>
      <c r="AU328" s="97" t="s">
        <v>81</v>
      </c>
      <c r="AY328" s="97" t="s">
        <v>160</v>
      </c>
      <c r="BE328" s="253">
        <f>IF(N328="základní",J328,0)</f>
        <v>0</v>
      </c>
      <c r="BF328" s="253">
        <f>IF(N328="snížená",J328,0)</f>
        <v>0</v>
      </c>
      <c r="BG328" s="253">
        <f>IF(N328="zákl. přenesená",J328,0)</f>
        <v>0</v>
      </c>
      <c r="BH328" s="253">
        <f>IF(N328="sníž. přenesená",J328,0)</f>
        <v>0</v>
      </c>
      <c r="BI328" s="253">
        <f>IF(N328="nulová",J328,0)</f>
        <v>0</v>
      </c>
      <c r="BJ328" s="97" t="s">
        <v>77</v>
      </c>
      <c r="BK328" s="253">
        <f>ROUND(I328*H328,2)</f>
        <v>0</v>
      </c>
      <c r="BL328" s="97" t="s">
        <v>167</v>
      </c>
      <c r="BM328" s="97" t="s">
        <v>1801</v>
      </c>
    </row>
    <row r="329" spans="2:65" s="118" customFormat="1" ht="38.25" customHeight="1">
      <c r="B329" s="113"/>
      <c r="C329" s="243" t="s">
        <v>1551</v>
      </c>
      <c r="D329" s="243" t="s">
        <v>162</v>
      </c>
      <c r="E329" s="244" t="s">
        <v>1802</v>
      </c>
      <c r="F329" s="245" t="s">
        <v>1803</v>
      </c>
      <c r="G329" s="246" t="s">
        <v>353</v>
      </c>
      <c r="H329" s="247">
        <v>4</v>
      </c>
      <c r="I329" s="8"/>
      <c r="J329" s="248">
        <f>ROUND(I329*H329,2)</f>
        <v>0</v>
      </c>
      <c r="K329" s="245" t="s">
        <v>188</v>
      </c>
      <c r="L329" s="113"/>
      <c r="M329" s="249" t="s">
        <v>5</v>
      </c>
      <c r="N329" s="250" t="s">
        <v>44</v>
      </c>
      <c r="O329" s="114"/>
      <c r="P329" s="251">
        <f>O329*H329</f>
        <v>0</v>
      </c>
      <c r="Q329" s="251">
        <v>1.65E-3</v>
      </c>
      <c r="R329" s="251">
        <f>Q329*H329</f>
        <v>6.6E-3</v>
      </c>
      <c r="S329" s="251">
        <v>0</v>
      </c>
      <c r="T329" s="252">
        <f>S329*H329</f>
        <v>0</v>
      </c>
      <c r="AR329" s="97" t="s">
        <v>167</v>
      </c>
      <c r="AT329" s="97" t="s">
        <v>162</v>
      </c>
      <c r="AU329" s="97" t="s">
        <v>81</v>
      </c>
      <c r="AY329" s="97" t="s">
        <v>160</v>
      </c>
      <c r="BE329" s="253">
        <f>IF(N329="základní",J329,0)</f>
        <v>0</v>
      </c>
      <c r="BF329" s="253">
        <f>IF(N329="snížená",J329,0)</f>
        <v>0</v>
      </c>
      <c r="BG329" s="253">
        <f>IF(N329="zákl. přenesená",J329,0)</f>
        <v>0</v>
      </c>
      <c r="BH329" s="253">
        <f>IF(N329="sníž. přenesená",J329,0)</f>
        <v>0</v>
      </c>
      <c r="BI329" s="253">
        <f>IF(N329="nulová",J329,0)</f>
        <v>0</v>
      </c>
      <c r="BJ329" s="97" t="s">
        <v>77</v>
      </c>
      <c r="BK329" s="253">
        <f>ROUND(I329*H329,2)</f>
        <v>0</v>
      </c>
      <c r="BL329" s="97" t="s">
        <v>167</v>
      </c>
      <c r="BM329" s="97" t="s">
        <v>1804</v>
      </c>
    </row>
    <row r="330" spans="2:65" s="258" customFormat="1">
      <c r="B330" s="257"/>
      <c r="D330" s="254" t="s">
        <v>171</v>
      </c>
      <c r="E330" s="259" t="s">
        <v>5</v>
      </c>
      <c r="F330" s="260" t="s">
        <v>1631</v>
      </c>
      <c r="H330" s="259" t="s">
        <v>5</v>
      </c>
      <c r="I330" s="9"/>
      <c r="L330" s="257"/>
      <c r="M330" s="261"/>
      <c r="N330" s="262"/>
      <c r="O330" s="262"/>
      <c r="P330" s="262"/>
      <c r="Q330" s="262"/>
      <c r="R330" s="262"/>
      <c r="S330" s="262"/>
      <c r="T330" s="263"/>
      <c r="AT330" s="259" t="s">
        <v>171</v>
      </c>
      <c r="AU330" s="259" t="s">
        <v>81</v>
      </c>
      <c r="AV330" s="258" t="s">
        <v>77</v>
      </c>
      <c r="AW330" s="258" t="s">
        <v>36</v>
      </c>
      <c r="AX330" s="258" t="s">
        <v>73</v>
      </c>
      <c r="AY330" s="259" t="s">
        <v>160</v>
      </c>
    </row>
    <row r="331" spans="2:65" s="265" customFormat="1">
      <c r="B331" s="264"/>
      <c r="D331" s="254" t="s">
        <v>171</v>
      </c>
      <c r="E331" s="266" t="s">
        <v>5</v>
      </c>
      <c r="F331" s="267" t="s">
        <v>167</v>
      </c>
      <c r="H331" s="268">
        <v>4</v>
      </c>
      <c r="I331" s="10"/>
      <c r="L331" s="264"/>
      <c r="M331" s="269"/>
      <c r="N331" s="270"/>
      <c r="O331" s="270"/>
      <c r="P331" s="270"/>
      <c r="Q331" s="270"/>
      <c r="R331" s="270"/>
      <c r="S331" s="270"/>
      <c r="T331" s="271"/>
      <c r="AT331" s="266" t="s">
        <v>171</v>
      </c>
      <c r="AU331" s="266" t="s">
        <v>81</v>
      </c>
      <c r="AV331" s="265" t="s">
        <v>81</v>
      </c>
      <c r="AW331" s="265" t="s">
        <v>36</v>
      </c>
      <c r="AX331" s="265" t="s">
        <v>77</v>
      </c>
      <c r="AY331" s="266" t="s">
        <v>160</v>
      </c>
    </row>
    <row r="332" spans="2:65" s="118" customFormat="1" ht="16.5" customHeight="1">
      <c r="B332" s="113"/>
      <c r="C332" s="280" t="s">
        <v>1554</v>
      </c>
      <c r="D332" s="280" t="s">
        <v>277</v>
      </c>
      <c r="E332" s="281" t="s">
        <v>1805</v>
      </c>
      <c r="F332" s="304" t="s">
        <v>1806</v>
      </c>
      <c r="G332" s="283" t="s">
        <v>876</v>
      </c>
      <c r="H332" s="284">
        <v>4</v>
      </c>
      <c r="I332" s="12"/>
      <c r="J332" s="285">
        <f>ROUND(I332*H332,2)</f>
        <v>0</v>
      </c>
      <c r="K332" s="282" t="s">
        <v>5</v>
      </c>
      <c r="L332" s="286"/>
      <c r="M332" s="287" t="s">
        <v>5</v>
      </c>
      <c r="N332" s="288" t="s">
        <v>44</v>
      </c>
      <c r="O332" s="114"/>
      <c r="P332" s="251">
        <f>O332*H332</f>
        <v>0</v>
      </c>
      <c r="Q332" s="251">
        <v>1.8499999999999999E-2</v>
      </c>
      <c r="R332" s="251">
        <f>Q332*H332</f>
        <v>7.3999999999999996E-2</v>
      </c>
      <c r="S332" s="251">
        <v>0</v>
      </c>
      <c r="T332" s="252">
        <f>S332*H332</f>
        <v>0</v>
      </c>
      <c r="AR332" s="97" t="s">
        <v>213</v>
      </c>
      <c r="AT332" s="97" t="s">
        <v>277</v>
      </c>
      <c r="AU332" s="97" t="s">
        <v>81</v>
      </c>
      <c r="AY332" s="97" t="s">
        <v>160</v>
      </c>
      <c r="BE332" s="253">
        <f>IF(N332="základní",J332,0)</f>
        <v>0</v>
      </c>
      <c r="BF332" s="253">
        <f>IF(N332="snížená",J332,0)</f>
        <v>0</v>
      </c>
      <c r="BG332" s="253">
        <f>IF(N332="zákl. přenesená",J332,0)</f>
        <v>0</v>
      </c>
      <c r="BH332" s="253">
        <f>IF(N332="sníž. přenesená",J332,0)</f>
        <v>0</v>
      </c>
      <c r="BI332" s="253">
        <f>IF(N332="nulová",J332,0)</f>
        <v>0</v>
      </c>
      <c r="BJ332" s="97" t="s">
        <v>77</v>
      </c>
      <c r="BK332" s="253">
        <f>ROUND(I332*H332,2)</f>
        <v>0</v>
      </c>
      <c r="BL332" s="97" t="s">
        <v>167</v>
      </c>
      <c r="BM332" s="97" t="s">
        <v>1807</v>
      </c>
    </row>
    <row r="333" spans="2:65" s="118" customFormat="1" ht="16.5" customHeight="1">
      <c r="B333" s="113"/>
      <c r="C333" s="280" t="s">
        <v>1556</v>
      </c>
      <c r="D333" s="280" t="s">
        <v>277</v>
      </c>
      <c r="E333" s="281" t="s">
        <v>1808</v>
      </c>
      <c r="F333" s="304" t="s">
        <v>1809</v>
      </c>
      <c r="G333" s="283" t="s">
        <v>876</v>
      </c>
      <c r="H333" s="284">
        <v>4</v>
      </c>
      <c r="I333" s="12"/>
      <c r="J333" s="285">
        <f>ROUND(I333*H333,2)</f>
        <v>0</v>
      </c>
      <c r="K333" s="282" t="s">
        <v>5</v>
      </c>
      <c r="L333" s="286"/>
      <c r="M333" s="287" t="s">
        <v>5</v>
      </c>
      <c r="N333" s="288" t="s">
        <v>44</v>
      </c>
      <c r="O333" s="114"/>
      <c r="P333" s="251">
        <f>O333*H333</f>
        <v>0</v>
      </c>
      <c r="Q333" s="251">
        <v>6.5399999999999998E-3</v>
      </c>
      <c r="R333" s="251">
        <f>Q333*H333</f>
        <v>2.6159999999999999E-2</v>
      </c>
      <c r="S333" s="251">
        <v>0</v>
      </c>
      <c r="T333" s="252">
        <f>S333*H333</f>
        <v>0</v>
      </c>
      <c r="AR333" s="97" t="s">
        <v>213</v>
      </c>
      <c r="AT333" s="97" t="s">
        <v>277</v>
      </c>
      <c r="AU333" s="97" t="s">
        <v>81</v>
      </c>
      <c r="AY333" s="97" t="s">
        <v>160</v>
      </c>
      <c r="BE333" s="253">
        <f>IF(N333="základní",J333,0)</f>
        <v>0</v>
      </c>
      <c r="BF333" s="253">
        <f>IF(N333="snížená",J333,0)</f>
        <v>0</v>
      </c>
      <c r="BG333" s="253">
        <f>IF(N333="zákl. přenesená",J333,0)</f>
        <v>0</v>
      </c>
      <c r="BH333" s="253">
        <f>IF(N333="sníž. přenesená",J333,0)</f>
        <v>0</v>
      </c>
      <c r="BI333" s="253">
        <f>IF(N333="nulová",J333,0)</f>
        <v>0</v>
      </c>
      <c r="BJ333" s="97" t="s">
        <v>77</v>
      </c>
      <c r="BK333" s="253">
        <f>ROUND(I333*H333,2)</f>
        <v>0</v>
      </c>
      <c r="BL333" s="97" t="s">
        <v>167</v>
      </c>
      <c r="BM333" s="97" t="s">
        <v>1810</v>
      </c>
    </row>
    <row r="334" spans="2:65" s="118" customFormat="1" ht="25.5" customHeight="1">
      <c r="B334" s="113"/>
      <c r="C334" s="243" t="s">
        <v>1558</v>
      </c>
      <c r="D334" s="243" t="s">
        <v>162</v>
      </c>
      <c r="E334" s="244" t="s">
        <v>1811</v>
      </c>
      <c r="F334" s="245" t="s">
        <v>1812</v>
      </c>
      <c r="G334" s="246" t="s">
        <v>353</v>
      </c>
      <c r="H334" s="247">
        <v>21</v>
      </c>
      <c r="I334" s="8"/>
      <c r="J334" s="248">
        <f>ROUND(I334*H334,2)</f>
        <v>0</v>
      </c>
      <c r="K334" s="245" t="s">
        <v>188</v>
      </c>
      <c r="L334" s="113"/>
      <c r="M334" s="249" t="s">
        <v>5</v>
      </c>
      <c r="N334" s="250" t="s">
        <v>44</v>
      </c>
      <c r="O334" s="114"/>
      <c r="P334" s="251">
        <f>O334*H334</f>
        <v>0</v>
      </c>
      <c r="Q334" s="251">
        <v>0</v>
      </c>
      <c r="R334" s="251">
        <f>Q334*H334</f>
        <v>0</v>
      </c>
      <c r="S334" s="251">
        <v>0</v>
      </c>
      <c r="T334" s="252">
        <f>S334*H334</f>
        <v>0</v>
      </c>
      <c r="AR334" s="97" t="s">
        <v>167</v>
      </c>
      <c r="AT334" s="97" t="s">
        <v>162</v>
      </c>
      <c r="AU334" s="97" t="s">
        <v>81</v>
      </c>
      <c r="AY334" s="97" t="s">
        <v>160</v>
      </c>
      <c r="BE334" s="253">
        <f>IF(N334="základní",J334,0)</f>
        <v>0</v>
      </c>
      <c r="BF334" s="253">
        <f>IF(N334="snížená",J334,0)</f>
        <v>0</v>
      </c>
      <c r="BG334" s="253">
        <f>IF(N334="zákl. přenesená",J334,0)</f>
        <v>0</v>
      </c>
      <c r="BH334" s="253">
        <f>IF(N334="sníž. přenesená",J334,0)</f>
        <v>0</v>
      </c>
      <c r="BI334" s="253">
        <f>IF(N334="nulová",J334,0)</f>
        <v>0</v>
      </c>
      <c r="BJ334" s="97" t="s">
        <v>77</v>
      </c>
      <c r="BK334" s="253">
        <f>ROUND(I334*H334,2)</f>
        <v>0</v>
      </c>
      <c r="BL334" s="97" t="s">
        <v>167</v>
      </c>
      <c r="BM334" s="97" t="s">
        <v>1813</v>
      </c>
    </row>
    <row r="335" spans="2:65" s="258" customFormat="1">
      <c r="B335" s="257"/>
      <c r="D335" s="254" t="s">
        <v>171</v>
      </c>
      <c r="E335" s="259" t="s">
        <v>5</v>
      </c>
      <c r="F335" s="260" t="s">
        <v>1631</v>
      </c>
      <c r="H335" s="259" t="s">
        <v>5</v>
      </c>
      <c r="I335" s="9"/>
      <c r="L335" s="257"/>
      <c r="M335" s="261"/>
      <c r="N335" s="262"/>
      <c r="O335" s="262"/>
      <c r="P335" s="262"/>
      <c r="Q335" s="262"/>
      <c r="R335" s="262"/>
      <c r="S335" s="262"/>
      <c r="T335" s="263"/>
      <c r="AT335" s="259" t="s">
        <v>171</v>
      </c>
      <c r="AU335" s="259" t="s">
        <v>81</v>
      </c>
      <c r="AV335" s="258" t="s">
        <v>77</v>
      </c>
      <c r="AW335" s="258" t="s">
        <v>36</v>
      </c>
      <c r="AX335" s="258" t="s">
        <v>73</v>
      </c>
      <c r="AY335" s="259" t="s">
        <v>160</v>
      </c>
    </row>
    <row r="336" spans="2:65" s="265" customFormat="1">
      <c r="B336" s="264"/>
      <c r="D336" s="254" t="s">
        <v>171</v>
      </c>
      <c r="E336" s="266" t="s">
        <v>5</v>
      </c>
      <c r="F336" s="267" t="s">
        <v>10</v>
      </c>
      <c r="H336" s="268">
        <v>21</v>
      </c>
      <c r="I336" s="10"/>
      <c r="L336" s="264"/>
      <c r="M336" s="269"/>
      <c r="N336" s="270"/>
      <c r="O336" s="270"/>
      <c r="P336" s="270"/>
      <c r="Q336" s="270"/>
      <c r="R336" s="270"/>
      <c r="S336" s="270"/>
      <c r="T336" s="271"/>
      <c r="AT336" s="266" t="s">
        <v>171</v>
      </c>
      <c r="AU336" s="266" t="s">
        <v>81</v>
      </c>
      <c r="AV336" s="265" t="s">
        <v>81</v>
      </c>
      <c r="AW336" s="265" t="s">
        <v>36</v>
      </c>
      <c r="AX336" s="265" t="s">
        <v>77</v>
      </c>
      <c r="AY336" s="266" t="s">
        <v>160</v>
      </c>
    </row>
    <row r="337" spans="2:65" s="118" customFormat="1" ht="25.5" customHeight="1">
      <c r="B337" s="113"/>
      <c r="C337" s="280" t="s">
        <v>1563</v>
      </c>
      <c r="D337" s="280" t="s">
        <v>277</v>
      </c>
      <c r="E337" s="281" t="s">
        <v>1814</v>
      </c>
      <c r="F337" s="304" t="s">
        <v>1815</v>
      </c>
      <c r="G337" s="283" t="s">
        <v>353</v>
      </c>
      <c r="H337" s="284">
        <v>21</v>
      </c>
      <c r="I337" s="12"/>
      <c r="J337" s="285">
        <f>ROUND(I337*H337,2)</f>
        <v>0</v>
      </c>
      <c r="K337" s="282" t="s">
        <v>188</v>
      </c>
      <c r="L337" s="286"/>
      <c r="M337" s="287" t="s">
        <v>5</v>
      </c>
      <c r="N337" s="288" t="s">
        <v>44</v>
      </c>
      <c r="O337" s="114"/>
      <c r="P337" s="251">
        <f>O337*H337</f>
        <v>0</v>
      </c>
      <c r="Q337" s="251">
        <v>1.9E-3</v>
      </c>
      <c r="R337" s="251">
        <f>Q337*H337</f>
        <v>3.9899999999999998E-2</v>
      </c>
      <c r="S337" s="251">
        <v>0</v>
      </c>
      <c r="T337" s="252">
        <f>S337*H337</f>
        <v>0</v>
      </c>
      <c r="AR337" s="97" t="s">
        <v>213</v>
      </c>
      <c r="AT337" s="97" t="s">
        <v>277</v>
      </c>
      <c r="AU337" s="97" t="s">
        <v>81</v>
      </c>
      <c r="AY337" s="97" t="s">
        <v>160</v>
      </c>
      <c r="BE337" s="253">
        <f>IF(N337="základní",J337,0)</f>
        <v>0</v>
      </c>
      <c r="BF337" s="253">
        <f>IF(N337="snížená",J337,0)</f>
        <v>0</v>
      </c>
      <c r="BG337" s="253">
        <f>IF(N337="zákl. přenesená",J337,0)</f>
        <v>0</v>
      </c>
      <c r="BH337" s="253">
        <f>IF(N337="sníž. přenesená",J337,0)</f>
        <v>0</v>
      </c>
      <c r="BI337" s="253">
        <f>IF(N337="nulová",J337,0)</f>
        <v>0</v>
      </c>
      <c r="BJ337" s="97" t="s">
        <v>77</v>
      </c>
      <c r="BK337" s="253">
        <f>ROUND(I337*H337,2)</f>
        <v>0</v>
      </c>
      <c r="BL337" s="97" t="s">
        <v>167</v>
      </c>
      <c r="BM337" s="97" t="s">
        <v>1816</v>
      </c>
    </row>
    <row r="338" spans="2:65" s="118" customFormat="1" ht="25.5" customHeight="1">
      <c r="B338" s="113"/>
      <c r="C338" s="243" t="s">
        <v>1567</v>
      </c>
      <c r="D338" s="243" t="s">
        <v>162</v>
      </c>
      <c r="E338" s="244" t="s">
        <v>1817</v>
      </c>
      <c r="F338" s="245" t="s">
        <v>1818</v>
      </c>
      <c r="G338" s="246" t="s">
        <v>353</v>
      </c>
      <c r="H338" s="247">
        <v>1</v>
      </c>
      <c r="I338" s="8"/>
      <c r="J338" s="248">
        <f>ROUND(I338*H338,2)</f>
        <v>0</v>
      </c>
      <c r="K338" s="245" t="s">
        <v>5</v>
      </c>
      <c r="L338" s="113"/>
      <c r="M338" s="249" t="s">
        <v>5</v>
      </c>
      <c r="N338" s="250" t="s">
        <v>44</v>
      </c>
      <c r="O338" s="114"/>
      <c r="P338" s="251">
        <f>O338*H338</f>
        <v>0</v>
      </c>
      <c r="Q338" s="251">
        <v>0</v>
      </c>
      <c r="R338" s="251">
        <f>Q338*H338</f>
        <v>0</v>
      </c>
      <c r="S338" s="251">
        <v>0</v>
      </c>
      <c r="T338" s="252">
        <f>S338*H338</f>
        <v>0</v>
      </c>
      <c r="AR338" s="97" t="s">
        <v>167</v>
      </c>
      <c r="AT338" s="97" t="s">
        <v>162</v>
      </c>
      <c r="AU338" s="97" t="s">
        <v>81</v>
      </c>
      <c r="AY338" s="97" t="s">
        <v>160</v>
      </c>
      <c r="BE338" s="253">
        <f>IF(N338="základní",J338,0)</f>
        <v>0</v>
      </c>
      <c r="BF338" s="253">
        <f>IF(N338="snížená",J338,0)</f>
        <v>0</v>
      </c>
      <c r="BG338" s="253">
        <f>IF(N338="zákl. přenesená",J338,0)</f>
        <v>0</v>
      </c>
      <c r="BH338" s="253">
        <f>IF(N338="sníž. přenesená",J338,0)</f>
        <v>0</v>
      </c>
      <c r="BI338" s="253">
        <f>IF(N338="nulová",J338,0)</f>
        <v>0</v>
      </c>
      <c r="BJ338" s="97" t="s">
        <v>77</v>
      </c>
      <c r="BK338" s="253">
        <f>ROUND(I338*H338,2)</f>
        <v>0</v>
      </c>
      <c r="BL338" s="97" t="s">
        <v>167</v>
      </c>
      <c r="BM338" s="97" t="s">
        <v>1819</v>
      </c>
    </row>
    <row r="339" spans="2:65" s="258" customFormat="1">
      <c r="B339" s="257"/>
      <c r="D339" s="254" t="s">
        <v>171</v>
      </c>
      <c r="E339" s="259" t="s">
        <v>5</v>
      </c>
      <c r="F339" s="260" t="s">
        <v>1631</v>
      </c>
      <c r="H339" s="259" t="s">
        <v>5</v>
      </c>
      <c r="I339" s="9"/>
      <c r="L339" s="257"/>
      <c r="M339" s="261"/>
      <c r="N339" s="262"/>
      <c r="O339" s="262"/>
      <c r="P339" s="262"/>
      <c r="Q339" s="262"/>
      <c r="R339" s="262"/>
      <c r="S339" s="262"/>
      <c r="T339" s="263"/>
      <c r="AT339" s="259" t="s">
        <v>171</v>
      </c>
      <c r="AU339" s="259" t="s">
        <v>81</v>
      </c>
      <c r="AV339" s="258" t="s">
        <v>77</v>
      </c>
      <c r="AW339" s="258" t="s">
        <v>36</v>
      </c>
      <c r="AX339" s="258" t="s">
        <v>73</v>
      </c>
      <c r="AY339" s="259" t="s">
        <v>160</v>
      </c>
    </row>
    <row r="340" spans="2:65" s="265" customFormat="1">
      <c r="B340" s="264"/>
      <c r="D340" s="254" t="s">
        <v>171</v>
      </c>
      <c r="E340" s="266" t="s">
        <v>5</v>
      </c>
      <c r="F340" s="267" t="s">
        <v>77</v>
      </c>
      <c r="H340" s="268">
        <v>1</v>
      </c>
      <c r="I340" s="10"/>
      <c r="L340" s="264"/>
      <c r="M340" s="269"/>
      <c r="N340" s="270"/>
      <c r="O340" s="270"/>
      <c r="P340" s="270"/>
      <c r="Q340" s="270"/>
      <c r="R340" s="270"/>
      <c r="S340" s="270"/>
      <c r="T340" s="271"/>
      <c r="AT340" s="266" t="s">
        <v>171</v>
      </c>
      <c r="AU340" s="266" t="s">
        <v>81</v>
      </c>
      <c r="AV340" s="265" t="s">
        <v>81</v>
      </c>
      <c r="AW340" s="265" t="s">
        <v>36</v>
      </c>
      <c r="AX340" s="265" t="s">
        <v>77</v>
      </c>
      <c r="AY340" s="266" t="s">
        <v>160</v>
      </c>
    </row>
    <row r="341" spans="2:65" s="118" customFormat="1" ht="16.5" customHeight="1">
      <c r="B341" s="113"/>
      <c r="C341" s="280" t="s">
        <v>1820</v>
      </c>
      <c r="D341" s="280" t="s">
        <v>277</v>
      </c>
      <c r="E341" s="281" t="s">
        <v>1821</v>
      </c>
      <c r="F341" s="304" t="s">
        <v>1822</v>
      </c>
      <c r="G341" s="283" t="s">
        <v>876</v>
      </c>
      <c r="H341" s="284">
        <v>1</v>
      </c>
      <c r="I341" s="12"/>
      <c r="J341" s="285">
        <f>ROUND(I341*H341,2)</f>
        <v>0</v>
      </c>
      <c r="K341" s="282" t="s">
        <v>5</v>
      </c>
      <c r="L341" s="286"/>
      <c r="M341" s="287" t="s">
        <v>5</v>
      </c>
      <c r="N341" s="288" t="s">
        <v>44</v>
      </c>
      <c r="O341" s="114"/>
      <c r="P341" s="251">
        <f>O341*H341</f>
        <v>0</v>
      </c>
      <c r="Q341" s="251">
        <v>2E-3</v>
      </c>
      <c r="R341" s="251">
        <f>Q341*H341</f>
        <v>2E-3</v>
      </c>
      <c r="S341" s="251">
        <v>0</v>
      </c>
      <c r="T341" s="252">
        <f>S341*H341</f>
        <v>0</v>
      </c>
      <c r="AR341" s="97" t="s">
        <v>213</v>
      </c>
      <c r="AT341" s="97" t="s">
        <v>277</v>
      </c>
      <c r="AU341" s="97" t="s">
        <v>81</v>
      </c>
      <c r="AY341" s="97" t="s">
        <v>160</v>
      </c>
      <c r="BE341" s="253">
        <f>IF(N341="základní",J341,0)</f>
        <v>0</v>
      </c>
      <c r="BF341" s="253">
        <f>IF(N341="snížená",J341,0)</f>
        <v>0</v>
      </c>
      <c r="BG341" s="253">
        <f>IF(N341="zákl. přenesená",J341,0)</f>
        <v>0</v>
      </c>
      <c r="BH341" s="253">
        <f>IF(N341="sníž. přenesená",J341,0)</f>
        <v>0</v>
      </c>
      <c r="BI341" s="253">
        <f>IF(N341="nulová",J341,0)</f>
        <v>0</v>
      </c>
      <c r="BJ341" s="97" t="s">
        <v>77</v>
      </c>
      <c r="BK341" s="253">
        <f>ROUND(I341*H341,2)</f>
        <v>0</v>
      </c>
      <c r="BL341" s="97" t="s">
        <v>167</v>
      </c>
      <c r="BM341" s="97" t="s">
        <v>1823</v>
      </c>
    </row>
    <row r="342" spans="2:65" s="118" customFormat="1" ht="16.5" customHeight="1">
      <c r="B342" s="113"/>
      <c r="C342" s="243" t="s">
        <v>1824</v>
      </c>
      <c r="D342" s="243" t="s">
        <v>162</v>
      </c>
      <c r="E342" s="244" t="s">
        <v>1825</v>
      </c>
      <c r="F342" s="245" t="s">
        <v>1826</v>
      </c>
      <c r="G342" s="246" t="s">
        <v>187</v>
      </c>
      <c r="H342" s="247">
        <v>2.84</v>
      </c>
      <c r="I342" s="8"/>
      <c r="J342" s="248">
        <f>ROUND(I342*H342,2)</f>
        <v>0</v>
      </c>
      <c r="K342" s="245" t="s">
        <v>188</v>
      </c>
      <c r="L342" s="113"/>
      <c r="M342" s="249" t="s">
        <v>5</v>
      </c>
      <c r="N342" s="250" t="s">
        <v>44</v>
      </c>
      <c r="O342" s="114"/>
      <c r="P342" s="251">
        <f>O342*H342</f>
        <v>0</v>
      </c>
      <c r="Q342" s="251">
        <v>0</v>
      </c>
      <c r="R342" s="251">
        <f>Q342*H342</f>
        <v>0</v>
      </c>
      <c r="S342" s="251">
        <v>0</v>
      </c>
      <c r="T342" s="252">
        <f>S342*H342</f>
        <v>0</v>
      </c>
      <c r="AR342" s="97" t="s">
        <v>167</v>
      </c>
      <c r="AT342" s="97" t="s">
        <v>162</v>
      </c>
      <c r="AU342" s="97" t="s">
        <v>81</v>
      </c>
      <c r="AY342" s="97" t="s">
        <v>160</v>
      </c>
      <c r="BE342" s="253">
        <f>IF(N342="základní",J342,0)</f>
        <v>0</v>
      </c>
      <c r="BF342" s="253">
        <f>IF(N342="snížená",J342,0)</f>
        <v>0</v>
      </c>
      <c r="BG342" s="253">
        <f>IF(N342="zákl. přenesená",J342,0)</f>
        <v>0</v>
      </c>
      <c r="BH342" s="253">
        <f>IF(N342="sníž. přenesená",J342,0)</f>
        <v>0</v>
      </c>
      <c r="BI342" s="253">
        <f>IF(N342="nulová",J342,0)</f>
        <v>0</v>
      </c>
      <c r="BJ342" s="97" t="s">
        <v>77</v>
      </c>
      <c r="BK342" s="253">
        <f>ROUND(I342*H342,2)</f>
        <v>0</v>
      </c>
      <c r="BL342" s="97" t="s">
        <v>167</v>
      </c>
      <c r="BM342" s="97" t="s">
        <v>1827</v>
      </c>
    </row>
    <row r="343" spans="2:65" s="118" customFormat="1" ht="16.5" customHeight="1">
      <c r="B343" s="113"/>
      <c r="C343" s="243" t="s">
        <v>1828</v>
      </c>
      <c r="D343" s="243" t="s">
        <v>162</v>
      </c>
      <c r="E343" s="244" t="s">
        <v>878</v>
      </c>
      <c r="F343" s="245" t="s">
        <v>879</v>
      </c>
      <c r="G343" s="246" t="s">
        <v>187</v>
      </c>
      <c r="H343" s="247">
        <v>2.84</v>
      </c>
      <c r="I343" s="8"/>
      <c r="J343" s="248">
        <f>ROUND(I343*H343,2)</f>
        <v>0</v>
      </c>
      <c r="K343" s="245" t="s">
        <v>188</v>
      </c>
      <c r="L343" s="113"/>
      <c r="M343" s="249" t="s">
        <v>5</v>
      </c>
      <c r="N343" s="250" t="s">
        <v>44</v>
      </c>
      <c r="O343" s="114"/>
      <c r="P343" s="251">
        <f>O343*H343</f>
        <v>0</v>
      </c>
      <c r="Q343" s="251">
        <v>0</v>
      </c>
      <c r="R343" s="251">
        <f>Q343*H343</f>
        <v>0</v>
      </c>
      <c r="S343" s="251">
        <v>0</v>
      </c>
      <c r="T343" s="252">
        <f>S343*H343</f>
        <v>0</v>
      </c>
      <c r="AR343" s="97" t="s">
        <v>167</v>
      </c>
      <c r="AT343" s="97" t="s">
        <v>162</v>
      </c>
      <c r="AU343" s="97" t="s">
        <v>81</v>
      </c>
      <c r="AY343" s="97" t="s">
        <v>160</v>
      </c>
      <c r="BE343" s="253">
        <f>IF(N343="základní",J343,0)</f>
        <v>0</v>
      </c>
      <c r="BF343" s="253">
        <f>IF(N343="snížená",J343,0)</f>
        <v>0</v>
      </c>
      <c r="BG343" s="253">
        <f>IF(N343="zákl. přenesená",J343,0)</f>
        <v>0</v>
      </c>
      <c r="BH343" s="253">
        <f>IF(N343="sníž. přenesená",J343,0)</f>
        <v>0</v>
      </c>
      <c r="BI343" s="253">
        <f>IF(N343="nulová",J343,0)</f>
        <v>0</v>
      </c>
      <c r="BJ343" s="97" t="s">
        <v>77</v>
      </c>
      <c r="BK343" s="253">
        <f>ROUND(I343*H343,2)</f>
        <v>0</v>
      </c>
      <c r="BL343" s="97" t="s">
        <v>167</v>
      </c>
      <c r="BM343" s="97" t="s">
        <v>1829</v>
      </c>
    </row>
    <row r="344" spans="2:65" s="265" customFormat="1">
      <c r="B344" s="264"/>
      <c r="D344" s="254" t="s">
        <v>171</v>
      </c>
      <c r="E344" s="266" t="s">
        <v>5</v>
      </c>
      <c r="F344" s="267" t="s">
        <v>1732</v>
      </c>
      <c r="H344" s="268">
        <v>2.84</v>
      </c>
      <c r="I344" s="10"/>
      <c r="L344" s="264"/>
      <c r="M344" s="269"/>
      <c r="N344" s="270"/>
      <c r="O344" s="270"/>
      <c r="P344" s="270"/>
      <c r="Q344" s="270"/>
      <c r="R344" s="270"/>
      <c r="S344" s="270"/>
      <c r="T344" s="271"/>
      <c r="AT344" s="266" t="s">
        <v>171</v>
      </c>
      <c r="AU344" s="266" t="s">
        <v>81</v>
      </c>
      <c r="AV344" s="265" t="s">
        <v>81</v>
      </c>
      <c r="AW344" s="265" t="s">
        <v>36</v>
      </c>
      <c r="AX344" s="265" t="s">
        <v>77</v>
      </c>
      <c r="AY344" s="266" t="s">
        <v>160</v>
      </c>
    </row>
    <row r="345" spans="2:65" s="118" customFormat="1" ht="16.5" customHeight="1">
      <c r="B345" s="113"/>
      <c r="C345" s="243" t="s">
        <v>1830</v>
      </c>
      <c r="D345" s="243" t="s">
        <v>162</v>
      </c>
      <c r="E345" s="244" t="s">
        <v>1831</v>
      </c>
      <c r="F345" s="245" t="s">
        <v>1832</v>
      </c>
      <c r="G345" s="246" t="s">
        <v>187</v>
      </c>
      <c r="H345" s="247">
        <v>311.69</v>
      </c>
      <c r="I345" s="8"/>
      <c r="J345" s="248">
        <f>ROUND(I345*H345,2)</f>
        <v>0</v>
      </c>
      <c r="K345" s="245" t="s">
        <v>188</v>
      </c>
      <c r="L345" s="113"/>
      <c r="M345" s="249" t="s">
        <v>5</v>
      </c>
      <c r="N345" s="250" t="s">
        <v>44</v>
      </c>
      <c r="O345" s="114"/>
      <c r="P345" s="251">
        <f>O345*H345</f>
        <v>0</v>
      </c>
      <c r="Q345" s="251">
        <v>0</v>
      </c>
      <c r="R345" s="251">
        <f>Q345*H345</f>
        <v>0</v>
      </c>
      <c r="S345" s="251">
        <v>0</v>
      </c>
      <c r="T345" s="252">
        <f>S345*H345</f>
        <v>0</v>
      </c>
      <c r="AR345" s="97" t="s">
        <v>167</v>
      </c>
      <c r="AT345" s="97" t="s">
        <v>162</v>
      </c>
      <c r="AU345" s="97" t="s">
        <v>81</v>
      </c>
      <c r="AY345" s="97" t="s">
        <v>160</v>
      </c>
      <c r="BE345" s="253">
        <f>IF(N345="základní",J345,0)</f>
        <v>0</v>
      </c>
      <c r="BF345" s="253">
        <f>IF(N345="snížená",J345,0)</f>
        <v>0</v>
      </c>
      <c r="BG345" s="253">
        <f>IF(N345="zákl. přenesená",J345,0)</f>
        <v>0</v>
      </c>
      <c r="BH345" s="253">
        <f>IF(N345="sníž. přenesená",J345,0)</f>
        <v>0</v>
      </c>
      <c r="BI345" s="253">
        <f>IF(N345="nulová",J345,0)</f>
        <v>0</v>
      </c>
      <c r="BJ345" s="97" t="s">
        <v>77</v>
      </c>
      <c r="BK345" s="253">
        <f>ROUND(I345*H345,2)</f>
        <v>0</v>
      </c>
      <c r="BL345" s="97" t="s">
        <v>167</v>
      </c>
      <c r="BM345" s="97" t="s">
        <v>1833</v>
      </c>
    </row>
    <row r="346" spans="2:65" s="118" customFormat="1" ht="16.5" customHeight="1">
      <c r="B346" s="113"/>
      <c r="C346" s="243" t="s">
        <v>1834</v>
      </c>
      <c r="D346" s="243" t="s">
        <v>162</v>
      </c>
      <c r="E346" s="244" t="s">
        <v>881</v>
      </c>
      <c r="F346" s="245" t="s">
        <v>882</v>
      </c>
      <c r="G346" s="246" t="s">
        <v>187</v>
      </c>
      <c r="H346" s="247">
        <v>311.69</v>
      </c>
      <c r="I346" s="8"/>
      <c r="J346" s="248">
        <f>ROUND(I346*H346,2)</f>
        <v>0</v>
      </c>
      <c r="K346" s="245" t="s">
        <v>188</v>
      </c>
      <c r="L346" s="113"/>
      <c r="M346" s="249" t="s">
        <v>5</v>
      </c>
      <c r="N346" s="250" t="s">
        <v>44</v>
      </c>
      <c r="O346" s="114"/>
      <c r="P346" s="251">
        <f>O346*H346</f>
        <v>0</v>
      </c>
      <c r="Q346" s="251">
        <v>0</v>
      </c>
      <c r="R346" s="251">
        <f>Q346*H346</f>
        <v>0</v>
      </c>
      <c r="S346" s="251">
        <v>0</v>
      </c>
      <c r="T346" s="252">
        <f>S346*H346</f>
        <v>0</v>
      </c>
      <c r="AR346" s="97" t="s">
        <v>167</v>
      </c>
      <c r="AT346" s="97" t="s">
        <v>162</v>
      </c>
      <c r="AU346" s="97" t="s">
        <v>81</v>
      </c>
      <c r="AY346" s="97" t="s">
        <v>160</v>
      </c>
      <c r="BE346" s="253">
        <f>IF(N346="základní",J346,0)</f>
        <v>0</v>
      </c>
      <c r="BF346" s="253">
        <f>IF(N346="snížená",J346,0)</f>
        <v>0</v>
      </c>
      <c r="BG346" s="253">
        <f>IF(N346="zákl. přenesená",J346,0)</f>
        <v>0</v>
      </c>
      <c r="BH346" s="253">
        <f>IF(N346="sníž. přenesená",J346,0)</f>
        <v>0</v>
      </c>
      <c r="BI346" s="253">
        <f>IF(N346="nulová",J346,0)</f>
        <v>0</v>
      </c>
      <c r="BJ346" s="97" t="s">
        <v>77</v>
      </c>
      <c r="BK346" s="253">
        <f>ROUND(I346*H346,2)</f>
        <v>0</v>
      </c>
      <c r="BL346" s="97" t="s">
        <v>167</v>
      </c>
      <c r="BM346" s="97" t="s">
        <v>1835</v>
      </c>
    </row>
    <row r="347" spans="2:65" s="265" customFormat="1">
      <c r="B347" s="264"/>
      <c r="D347" s="254" t="s">
        <v>171</v>
      </c>
      <c r="E347" s="266" t="s">
        <v>5</v>
      </c>
      <c r="F347" s="267" t="s">
        <v>1836</v>
      </c>
      <c r="H347" s="268">
        <v>311.69</v>
      </c>
      <c r="I347" s="10"/>
      <c r="L347" s="264"/>
      <c r="M347" s="269"/>
      <c r="N347" s="270"/>
      <c r="O347" s="270"/>
      <c r="P347" s="270"/>
      <c r="Q347" s="270"/>
      <c r="R347" s="270"/>
      <c r="S347" s="270"/>
      <c r="T347" s="271"/>
      <c r="AT347" s="266" t="s">
        <v>171</v>
      </c>
      <c r="AU347" s="266" t="s">
        <v>81</v>
      </c>
      <c r="AV347" s="265" t="s">
        <v>81</v>
      </c>
      <c r="AW347" s="265" t="s">
        <v>36</v>
      </c>
      <c r="AX347" s="265" t="s">
        <v>77</v>
      </c>
      <c r="AY347" s="266" t="s">
        <v>160</v>
      </c>
    </row>
    <row r="348" spans="2:65" s="118" customFormat="1" ht="25.5" customHeight="1">
      <c r="B348" s="113"/>
      <c r="C348" s="243" t="s">
        <v>1837</v>
      </c>
      <c r="D348" s="243" t="s">
        <v>162</v>
      </c>
      <c r="E348" s="244" t="s">
        <v>884</v>
      </c>
      <c r="F348" s="245" t="s">
        <v>885</v>
      </c>
      <c r="G348" s="246" t="s">
        <v>353</v>
      </c>
      <c r="H348" s="247">
        <v>6</v>
      </c>
      <c r="I348" s="8"/>
      <c r="J348" s="248">
        <f>ROUND(I348*H348,2)</f>
        <v>0</v>
      </c>
      <c r="K348" s="245" t="s">
        <v>188</v>
      </c>
      <c r="L348" s="113"/>
      <c r="M348" s="249" t="s">
        <v>5</v>
      </c>
      <c r="N348" s="250" t="s">
        <v>44</v>
      </c>
      <c r="O348" s="114"/>
      <c r="P348" s="251">
        <f>O348*H348</f>
        <v>0</v>
      </c>
      <c r="Q348" s="251">
        <v>0.46009</v>
      </c>
      <c r="R348" s="251">
        <f>Q348*H348</f>
        <v>2.7605399999999998</v>
      </c>
      <c r="S348" s="251">
        <v>0</v>
      </c>
      <c r="T348" s="252">
        <f>S348*H348</f>
        <v>0</v>
      </c>
      <c r="AR348" s="97" t="s">
        <v>167</v>
      </c>
      <c r="AT348" s="97" t="s">
        <v>162</v>
      </c>
      <c r="AU348" s="97" t="s">
        <v>81</v>
      </c>
      <c r="AY348" s="97" t="s">
        <v>160</v>
      </c>
      <c r="BE348" s="253">
        <f>IF(N348="základní",J348,0)</f>
        <v>0</v>
      </c>
      <c r="BF348" s="253">
        <f>IF(N348="snížená",J348,0)</f>
        <v>0</v>
      </c>
      <c r="BG348" s="253">
        <f>IF(N348="zákl. přenesená",J348,0)</f>
        <v>0</v>
      </c>
      <c r="BH348" s="253">
        <f>IF(N348="sníž. přenesená",J348,0)</f>
        <v>0</v>
      </c>
      <c r="BI348" s="253">
        <f>IF(N348="nulová",J348,0)</f>
        <v>0</v>
      </c>
      <c r="BJ348" s="97" t="s">
        <v>77</v>
      </c>
      <c r="BK348" s="253">
        <f>ROUND(I348*H348,2)</f>
        <v>0</v>
      </c>
      <c r="BL348" s="97" t="s">
        <v>167</v>
      </c>
      <c r="BM348" s="97" t="s">
        <v>1838</v>
      </c>
    </row>
    <row r="349" spans="2:65" s="118" customFormat="1" ht="16.5" customHeight="1">
      <c r="B349" s="113"/>
      <c r="C349" s="243" t="s">
        <v>1839</v>
      </c>
      <c r="D349" s="243" t="s">
        <v>162</v>
      </c>
      <c r="E349" s="244" t="s">
        <v>991</v>
      </c>
      <c r="F349" s="245" t="s">
        <v>992</v>
      </c>
      <c r="G349" s="246" t="s">
        <v>353</v>
      </c>
      <c r="H349" s="247">
        <v>34</v>
      </c>
      <c r="I349" s="8"/>
      <c r="J349" s="248">
        <f>ROUND(I349*H349,2)</f>
        <v>0</v>
      </c>
      <c r="K349" s="245" t="s">
        <v>188</v>
      </c>
      <c r="L349" s="113"/>
      <c r="M349" s="249" t="s">
        <v>5</v>
      </c>
      <c r="N349" s="250" t="s">
        <v>44</v>
      </c>
      <c r="O349" s="114"/>
      <c r="P349" s="251">
        <f>O349*H349</f>
        <v>0</v>
      </c>
      <c r="Q349" s="251">
        <v>0.12303</v>
      </c>
      <c r="R349" s="251">
        <f>Q349*H349</f>
        <v>4.18302</v>
      </c>
      <c r="S349" s="251">
        <v>0</v>
      </c>
      <c r="T349" s="252">
        <f>S349*H349</f>
        <v>0</v>
      </c>
      <c r="AR349" s="97" t="s">
        <v>167</v>
      </c>
      <c r="AT349" s="97" t="s">
        <v>162</v>
      </c>
      <c r="AU349" s="97" t="s">
        <v>81</v>
      </c>
      <c r="AY349" s="97" t="s">
        <v>160</v>
      </c>
      <c r="BE349" s="253">
        <f>IF(N349="základní",J349,0)</f>
        <v>0</v>
      </c>
      <c r="BF349" s="253">
        <f>IF(N349="snížená",J349,0)</f>
        <v>0</v>
      </c>
      <c r="BG349" s="253">
        <f>IF(N349="zákl. přenesená",J349,0)</f>
        <v>0</v>
      </c>
      <c r="BH349" s="253">
        <f>IF(N349="sníž. přenesená",J349,0)</f>
        <v>0</v>
      </c>
      <c r="BI349" s="253">
        <f>IF(N349="nulová",J349,0)</f>
        <v>0</v>
      </c>
      <c r="BJ349" s="97" t="s">
        <v>77</v>
      </c>
      <c r="BK349" s="253">
        <f>ROUND(I349*H349,2)</f>
        <v>0</v>
      </c>
      <c r="BL349" s="97" t="s">
        <v>167</v>
      </c>
      <c r="BM349" s="97" t="s">
        <v>1840</v>
      </c>
    </row>
    <row r="350" spans="2:65" s="258" customFormat="1">
      <c r="B350" s="257"/>
      <c r="D350" s="254" t="s">
        <v>171</v>
      </c>
      <c r="E350" s="259" t="s">
        <v>5</v>
      </c>
      <c r="F350" s="260" t="s">
        <v>1631</v>
      </c>
      <c r="H350" s="259" t="s">
        <v>5</v>
      </c>
      <c r="I350" s="9"/>
      <c r="L350" s="257"/>
      <c r="M350" s="261"/>
      <c r="N350" s="262"/>
      <c r="O350" s="262"/>
      <c r="P350" s="262"/>
      <c r="Q350" s="262"/>
      <c r="R350" s="262"/>
      <c r="S350" s="262"/>
      <c r="T350" s="263"/>
      <c r="AT350" s="259" t="s">
        <v>171</v>
      </c>
      <c r="AU350" s="259" t="s">
        <v>81</v>
      </c>
      <c r="AV350" s="258" t="s">
        <v>77</v>
      </c>
      <c r="AW350" s="258" t="s">
        <v>36</v>
      </c>
      <c r="AX350" s="258" t="s">
        <v>73</v>
      </c>
      <c r="AY350" s="259" t="s">
        <v>160</v>
      </c>
    </row>
    <row r="351" spans="2:65" s="265" customFormat="1">
      <c r="B351" s="264"/>
      <c r="D351" s="254" t="s">
        <v>171</v>
      </c>
      <c r="E351" s="266" t="s">
        <v>5</v>
      </c>
      <c r="F351" s="267" t="s">
        <v>1841</v>
      </c>
      <c r="H351" s="268">
        <v>34</v>
      </c>
      <c r="I351" s="10"/>
      <c r="L351" s="264"/>
      <c r="M351" s="269"/>
      <c r="N351" s="270"/>
      <c r="O351" s="270"/>
      <c r="P351" s="270"/>
      <c r="Q351" s="270"/>
      <c r="R351" s="270"/>
      <c r="S351" s="270"/>
      <c r="T351" s="271"/>
      <c r="AT351" s="266" t="s">
        <v>171</v>
      </c>
      <c r="AU351" s="266" t="s">
        <v>81</v>
      </c>
      <c r="AV351" s="265" t="s">
        <v>81</v>
      </c>
      <c r="AW351" s="265" t="s">
        <v>36</v>
      </c>
      <c r="AX351" s="265" t="s">
        <v>77</v>
      </c>
      <c r="AY351" s="266" t="s">
        <v>160</v>
      </c>
    </row>
    <row r="352" spans="2:65" s="118" customFormat="1" ht="16.5" customHeight="1">
      <c r="B352" s="113"/>
      <c r="C352" s="280" t="s">
        <v>1842</v>
      </c>
      <c r="D352" s="280" t="s">
        <v>277</v>
      </c>
      <c r="E352" s="281" t="s">
        <v>994</v>
      </c>
      <c r="F352" s="304" t="s">
        <v>995</v>
      </c>
      <c r="G352" s="283" t="s">
        <v>876</v>
      </c>
      <c r="H352" s="284">
        <v>22</v>
      </c>
      <c r="I352" s="12"/>
      <c r="J352" s="285">
        <f>ROUND(I352*H352,2)</f>
        <v>0</v>
      </c>
      <c r="K352" s="282" t="s">
        <v>5</v>
      </c>
      <c r="L352" s="286"/>
      <c r="M352" s="287" t="s">
        <v>5</v>
      </c>
      <c r="N352" s="288" t="s">
        <v>44</v>
      </c>
      <c r="O352" s="114"/>
      <c r="P352" s="251">
        <f>O352*H352</f>
        <v>0</v>
      </c>
      <c r="Q352" s="251">
        <v>7.1000000000000004E-3</v>
      </c>
      <c r="R352" s="251">
        <f>Q352*H352</f>
        <v>0.15620000000000001</v>
      </c>
      <c r="S352" s="251">
        <v>0</v>
      </c>
      <c r="T352" s="252">
        <f>S352*H352</f>
        <v>0</v>
      </c>
      <c r="AR352" s="97" t="s">
        <v>213</v>
      </c>
      <c r="AT352" s="97" t="s">
        <v>277</v>
      </c>
      <c r="AU352" s="97" t="s">
        <v>81</v>
      </c>
      <c r="AY352" s="97" t="s">
        <v>160</v>
      </c>
      <c r="BE352" s="253">
        <f>IF(N352="základní",J352,0)</f>
        <v>0</v>
      </c>
      <c r="BF352" s="253">
        <f>IF(N352="snížená",J352,0)</f>
        <v>0</v>
      </c>
      <c r="BG352" s="253">
        <f>IF(N352="zákl. přenesená",J352,0)</f>
        <v>0</v>
      </c>
      <c r="BH352" s="253">
        <f>IF(N352="sníž. přenesená",J352,0)</f>
        <v>0</v>
      </c>
      <c r="BI352" s="253">
        <f>IF(N352="nulová",J352,0)</f>
        <v>0</v>
      </c>
      <c r="BJ352" s="97" t="s">
        <v>77</v>
      </c>
      <c r="BK352" s="253">
        <f>ROUND(I352*H352,2)</f>
        <v>0</v>
      </c>
      <c r="BL352" s="97" t="s">
        <v>167</v>
      </c>
      <c r="BM352" s="97" t="s">
        <v>1843</v>
      </c>
    </row>
    <row r="353" spans="2:65" s="118" customFormat="1" ht="16.5" customHeight="1">
      <c r="B353" s="113"/>
      <c r="C353" s="280" t="s">
        <v>1844</v>
      </c>
      <c r="D353" s="280" t="s">
        <v>277</v>
      </c>
      <c r="E353" s="281" t="s">
        <v>1845</v>
      </c>
      <c r="F353" s="304" t="s">
        <v>1846</v>
      </c>
      <c r="G353" s="283" t="s">
        <v>876</v>
      </c>
      <c r="H353" s="284">
        <v>12</v>
      </c>
      <c r="I353" s="12"/>
      <c r="J353" s="285">
        <f>ROUND(I353*H353,2)</f>
        <v>0</v>
      </c>
      <c r="K353" s="282" t="s">
        <v>5</v>
      </c>
      <c r="L353" s="286"/>
      <c r="M353" s="287" t="s">
        <v>5</v>
      </c>
      <c r="N353" s="288" t="s">
        <v>44</v>
      </c>
      <c r="O353" s="114"/>
      <c r="P353" s="251">
        <f>O353*H353</f>
        <v>0</v>
      </c>
      <c r="Q353" s="251">
        <v>9.2999999999999992E-3</v>
      </c>
      <c r="R353" s="251">
        <f>Q353*H353</f>
        <v>0.11159999999999999</v>
      </c>
      <c r="S353" s="251">
        <v>0</v>
      </c>
      <c r="T353" s="252">
        <f>S353*H353</f>
        <v>0</v>
      </c>
      <c r="AR353" s="97" t="s">
        <v>213</v>
      </c>
      <c r="AT353" s="97" t="s">
        <v>277</v>
      </c>
      <c r="AU353" s="97" t="s">
        <v>81</v>
      </c>
      <c r="AY353" s="97" t="s">
        <v>160</v>
      </c>
      <c r="BE353" s="253">
        <f>IF(N353="základní",J353,0)</f>
        <v>0</v>
      </c>
      <c r="BF353" s="253">
        <f>IF(N353="snížená",J353,0)</f>
        <v>0</v>
      </c>
      <c r="BG353" s="253">
        <f>IF(N353="zákl. přenesená",J353,0)</f>
        <v>0</v>
      </c>
      <c r="BH353" s="253">
        <f>IF(N353="sníž. přenesená",J353,0)</f>
        <v>0</v>
      </c>
      <c r="BI353" s="253">
        <f>IF(N353="nulová",J353,0)</f>
        <v>0</v>
      </c>
      <c r="BJ353" s="97" t="s">
        <v>77</v>
      </c>
      <c r="BK353" s="253">
        <f>ROUND(I353*H353,2)</f>
        <v>0</v>
      </c>
      <c r="BL353" s="97" t="s">
        <v>167</v>
      </c>
      <c r="BM353" s="97" t="s">
        <v>1847</v>
      </c>
    </row>
    <row r="354" spans="2:65" s="118" customFormat="1" ht="16.5" customHeight="1">
      <c r="B354" s="113"/>
      <c r="C354" s="280" t="s">
        <v>1848</v>
      </c>
      <c r="D354" s="280" t="s">
        <v>277</v>
      </c>
      <c r="E354" s="281" t="s">
        <v>997</v>
      </c>
      <c r="F354" s="304" t="s">
        <v>998</v>
      </c>
      <c r="G354" s="283" t="s">
        <v>876</v>
      </c>
      <c r="H354" s="284">
        <v>34</v>
      </c>
      <c r="I354" s="12"/>
      <c r="J354" s="285">
        <f>ROUND(I354*H354,2)</f>
        <v>0</v>
      </c>
      <c r="K354" s="282" t="s">
        <v>5</v>
      </c>
      <c r="L354" s="286"/>
      <c r="M354" s="287" t="s">
        <v>5</v>
      </c>
      <c r="N354" s="288" t="s">
        <v>44</v>
      </c>
      <c r="O354" s="114"/>
      <c r="P354" s="251">
        <f>O354*H354</f>
        <v>0</v>
      </c>
      <c r="Q354" s="251">
        <v>6.4999999999999997E-4</v>
      </c>
      <c r="R354" s="251">
        <f>Q354*H354</f>
        <v>2.2099999999999998E-2</v>
      </c>
      <c r="S354" s="251">
        <v>0</v>
      </c>
      <c r="T354" s="252">
        <f>S354*H354</f>
        <v>0</v>
      </c>
      <c r="AR354" s="97" t="s">
        <v>213</v>
      </c>
      <c r="AT354" s="97" t="s">
        <v>277</v>
      </c>
      <c r="AU354" s="97" t="s">
        <v>81</v>
      </c>
      <c r="AY354" s="97" t="s">
        <v>160</v>
      </c>
      <c r="BE354" s="253">
        <f>IF(N354="základní",J354,0)</f>
        <v>0</v>
      </c>
      <c r="BF354" s="253">
        <f>IF(N354="snížená",J354,0)</f>
        <v>0</v>
      </c>
      <c r="BG354" s="253">
        <f>IF(N354="zákl. přenesená",J354,0)</f>
        <v>0</v>
      </c>
      <c r="BH354" s="253">
        <f>IF(N354="sníž. přenesená",J354,0)</f>
        <v>0</v>
      </c>
      <c r="BI354" s="253">
        <f>IF(N354="nulová",J354,0)</f>
        <v>0</v>
      </c>
      <c r="BJ354" s="97" t="s">
        <v>77</v>
      </c>
      <c r="BK354" s="253">
        <f>ROUND(I354*H354,2)</f>
        <v>0</v>
      </c>
      <c r="BL354" s="97" t="s">
        <v>167</v>
      </c>
      <c r="BM354" s="97" t="s">
        <v>1849</v>
      </c>
    </row>
    <row r="355" spans="2:65" s="118" customFormat="1" ht="16.5" customHeight="1">
      <c r="B355" s="113"/>
      <c r="C355" s="243" t="s">
        <v>1850</v>
      </c>
      <c r="D355" s="243" t="s">
        <v>162</v>
      </c>
      <c r="E355" s="244" t="s">
        <v>1851</v>
      </c>
      <c r="F355" s="245" t="s">
        <v>1852</v>
      </c>
      <c r="G355" s="246" t="s">
        <v>353</v>
      </c>
      <c r="H355" s="247">
        <v>2</v>
      </c>
      <c r="I355" s="8"/>
      <c r="J355" s="248">
        <f>ROUND(I355*H355,2)</f>
        <v>0</v>
      </c>
      <c r="K355" s="245" t="s">
        <v>188</v>
      </c>
      <c r="L355" s="113"/>
      <c r="M355" s="249" t="s">
        <v>5</v>
      </c>
      <c r="N355" s="250" t="s">
        <v>44</v>
      </c>
      <c r="O355" s="114"/>
      <c r="P355" s="251">
        <f>O355*H355</f>
        <v>0</v>
      </c>
      <c r="Q355" s="251">
        <v>0.32906000000000002</v>
      </c>
      <c r="R355" s="251">
        <f>Q355*H355</f>
        <v>0.65812000000000004</v>
      </c>
      <c r="S355" s="251">
        <v>0</v>
      </c>
      <c r="T355" s="252">
        <f>S355*H355</f>
        <v>0</v>
      </c>
      <c r="AR355" s="97" t="s">
        <v>167</v>
      </c>
      <c r="AT355" s="97" t="s">
        <v>162</v>
      </c>
      <c r="AU355" s="97" t="s">
        <v>81</v>
      </c>
      <c r="AY355" s="97" t="s">
        <v>160</v>
      </c>
      <c r="BE355" s="253">
        <f>IF(N355="základní",J355,0)</f>
        <v>0</v>
      </c>
      <c r="BF355" s="253">
        <f>IF(N355="snížená",J355,0)</f>
        <v>0</v>
      </c>
      <c r="BG355" s="253">
        <f>IF(N355="zákl. přenesená",J355,0)</f>
        <v>0</v>
      </c>
      <c r="BH355" s="253">
        <f>IF(N355="sníž. přenesená",J355,0)</f>
        <v>0</v>
      </c>
      <c r="BI355" s="253">
        <f>IF(N355="nulová",J355,0)</f>
        <v>0</v>
      </c>
      <c r="BJ355" s="97" t="s">
        <v>77</v>
      </c>
      <c r="BK355" s="253">
        <f>ROUND(I355*H355,2)</f>
        <v>0</v>
      </c>
      <c r="BL355" s="97" t="s">
        <v>167</v>
      </c>
      <c r="BM355" s="97" t="s">
        <v>1853</v>
      </c>
    </row>
    <row r="356" spans="2:65" s="258" customFormat="1">
      <c r="B356" s="257"/>
      <c r="D356" s="254" t="s">
        <v>171</v>
      </c>
      <c r="E356" s="259" t="s">
        <v>5</v>
      </c>
      <c r="F356" s="260" t="s">
        <v>1631</v>
      </c>
      <c r="H356" s="259" t="s">
        <v>5</v>
      </c>
      <c r="I356" s="9"/>
      <c r="L356" s="257"/>
      <c r="M356" s="261"/>
      <c r="N356" s="262"/>
      <c r="O356" s="262"/>
      <c r="P356" s="262"/>
      <c r="Q356" s="262"/>
      <c r="R356" s="262"/>
      <c r="S356" s="262"/>
      <c r="T356" s="263"/>
      <c r="AT356" s="259" t="s">
        <v>171</v>
      </c>
      <c r="AU356" s="259" t="s">
        <v>81</v>
      </c>
      <c r="AV356" s="258" t="s">
        <v>77</v>
      </c>
      <c r="AW356" s="258" t="s">
        <v>36</v>
      </c>
      <c r="AX356" s="258" t="s">
        <v>73</v>
      </c>
      <c r="AY356" s="259" t="s">
        <v>160</v>
      </c>
    </row>
    <row r="357" spans="2:65" s="265" customFormat="1">
      <c r="B357" s="264"/>
      <c r="D357" s="254" t="s">
        <v>171</v>
      </c>
      <c r="E357" s="266" t="s">
        <v>5</v>
      </c>
      <c r="F357" s="267" t="s">
        <v>81</v>
      </c>
      <c r="H357" s="268">
        <v>2</v>
      </c>
      <c r="I357" s="10"/>
      <c r="L357" s="264"/>
      <c r="M357" s="269"/>
      <c r="N357" s="270"/>
      <c r="O357" s="270"/>
      <c r="P357" s="270"/>
      <c r="Q357" s="270"/>
      <c r="R357" s="270"/>
      <c r="S357" s="270"/>
      <c r="T357" s="271"/>
      <c r="AT357" s="266" t="s">
        <v>171</v>
      </c>
      <c r="AU357" s="266" t="s">
        <v>81</v>
      </c>
      <c r="AV357" s="265" t="s">
        <v>81</v>
      </c>
      <c r="AW357" s="265" t="s">
        <v>36</v>
      </c>
      <c r="AX357" s="265" t="s">
        <v>77</v>
      </c>
      <c r="AY357" s="266" t="s">
        <v>160</v>
      </c>
    </row>
    <row r="358" spans="2:65" s="118" customFormat="1" ht="16.5" customHeight="1">
      <c r="B358" s="113"/>
      <c r="C358" s="280" t="s">
        <v>1854</v>
      </c>
      <c r="D358" s="280" t="s">
        <v>277</v>
      </c>
      <c r="E358" s="281" t="s">
        <v>1855</v>
      </c>
      <c r="F358" s="304" t="s">
        <v>1856</v>
      </c>
      <c r="G358" s="283" t="s">
        <v>353</v>
      </c>
      <c r="H358" s="284">
        <v>2</v>
      </c>
      <c r="I358" s="12"/>
      <c r="J358" s="285">
        <f>ROUND(I358*H358,2)</f>
        <v>0</v>
      </c>
      <c r="K358" s="282" t="s">
        <v>5</v>
      </c>
      <c r="L358" s="286"/>
      <c r="M358" s="287" t="s">
        <v>5</v>
      </c>
      <c r="N358" s="288" t="s">
        <v>44</v>
      </c>
      <c r="O358" s="114"/>
      <c r="P358" s="251">
        <f>O358*H358</f>
        <v>0</v>
      </c>
      <c r="Q358" s="251">
        <v>2.9499999999999998E-2</v>
      </c>
      <c r="R358" s="251">
        <f>Q358*H358</f>
        <v>5.8999999999999997E-2</v>
      </c>
      <c r="S358" s="251">
        <v>0</v>
      </c>
      <c r="T358" s="252">
        <f>S358*H358</f>
        <v>0</v>
      </c>
      <c r="AR358" s="97" t="s">
        <v>213</v>
      </c>
      <c r="AT358" s="97" t="s">
        <v>277</v>
      </c>
      <c r="AU358" s="97" t="s">
        <v>81</v>
      </c>
      <c r="AY358" s="97" t="s">
        <v>160</v>
      </c>
      <c r="BE358" s="253">
        <f>IF(N358="základní",J358,0)</f>
        <v>0</v>
      </c>
      <c r="BF358" s="253">
        <f>IF(N358="snížená",J358,0)</f>
        <v>0</v>
      </c>
      <c r="BG358" s="253">
        <f>IF(N358="zákl. přenesená",J358,0)</f>
        <v>0</v>
      </c>
      <c r="BH358" s="253">
        <f>IF(N358="sníž. přenesená",J358,0)</f>
        <v>0</v>
      </c>
      <c r="BI358" s="253">
        <f>IF(N358="nulová",J358,0)</f>
        <v>0</v>
      </c>
      <c r="BJ358" s="97" t="s">
        <v>77</v>
      </c>
      <c r="BK358" s="253">
        <f>ROUND(I358*H358,2)</f>
        <v>0</v>
      </c>
      <c r="BL358" s="97" t="s">
        <v>167</v>
      </c>
      <c r="BM358" s="97" t="s">
        <v>1857</v>
      </c>
    </row>
    <row r="359" spans="2:65" s="118" customFormat="1" ht="16.5" customHeight="1">
      <c r="B359" s="113"/>
      <c r="C359" s="280" t="s">
        <v>1858</v>
      </c>
      <c r="D359" s="280" t="s">
        <v>277</v>
      </c>
      <c r="E359" s="281" t="s">
        <v>1859</v>
      </c>
      <c r="F359" s="304" t="s">
        <v>1860</v>
      </c>
      <c r="G359" s="283" t="s">
        <v>876</v>
      </c>
      <c r="H359" s="284">
        <v>2</v>
      </c>
      <c r="I359" s="12"/>
      <c r="J359" s="285">
        <f>ROUND(I359*H359,2)</f>
        <v>0</v>
      </c>
      <c r="K359" s="282" t="s">
        <v>5</v>
      </c>
      <c r="L359" s="286"/>
      <c r="M359" s="287" t="s">
        <v>5</v>
      </c>
      <c r="N359" s="288" t="s">
        <v>44</v>
      </c>
      <c r="O359" s="114"/>
      <c r="P359" s="251">
        <f>O359*H359</f>
        <v>0</v>
      </c>
      <c r="Q359" s="251">
        <v>1E-3</v>
      </c>
      <c r="R359" s="251">
        <f>Q359*H359</f>
        <v>2E-3</v>
      </c>
      <c r="S359" s="251">
        <v>0</v>
      </c>
      <c r="T359" s="252">
        <f>S359*H359</f>
        <v>0</v>
      </c>
      <c r="AR359" s="97" t="s">
        <v>213</v>
      </c>
      <c r="AT359" s="97" t="s">
        <v>277</v>
      </c>
      <c r="AU359" s="97" t="s">
        <v>81</v>
      </c>
      <c r="AY359" s="97" t="s">
        <v>160</v>
      </c>
      <c r="BE359" s="253">
        <f>IF(N359="základní",J359,0)</f>
        <v>0</v>
      </c>
      <c r="BF359" s="253">
        <f>IF(N359="snížená",J359,0)</f>
        <v>0</v>
      </c>
      <c r="BG359" s="253">
        <f>IF(N359="zákl. přenesená",J359,0)</f>
        <v>0</v>
      </c>
      <c r="BH359" s="253">
        <f>IF(N359="sníž. přenesená",J359,0)</f>
        <v>0</v>
      </c>
      <c r="BI359" s="253">
        <f>IF(N359="nulová",J359,0)</f>
        <v>0</v>
      </c>
      <c r="BJ359" s="97" t="s">
        <v>77</v>
      </c>
      <c r="BK359" s="253">
        <f>ROUND(I359*H359,2)</f>
        <v>0</v>
      </c>
      <c r="BL359" s="97" t="s">
        <v>167</v>
      </c>
      <c r="BM359" s="97" t="s">
        <v>1861</v>
      </c>
    </row>
    <row r="360" spans="2:65" s="118" customFormat="1" ht="16.5" customHeight="1">
      <c r="B360" s="113"/>
      <c r="C360" s="243" t="s">
        <v>1862</v>
      </c>
      <c r="D360" s="243" t="s">
        <v>162</v>
      </c>
      <c r="E360" s="244" t="s">
        <v>524</v>
      </c>
      <c r="F360" s="245" t="s">
        <v>525</v>
      </c>
      <c r="G360" s="246" t="s">
        <v>187</v>
      </c>
      <c r="H360" s="247">
        <v>322.23</v>
      </c>
      <c r="I360" s="8"/>
      <c r="J360" s="248">
        <f>ROUND(I360*H360,2)</f>
        <v>0</v>
      </c>
      <c r="K360" s="245" t="s">
        <v>188</v>
      </c>
      <c r="L360" s="113"/>
      <c r="M360" s="249" t="s">
        <v>5</v>
      </c>
      <c r="N360" s="250" t="s">
        <v>44</v>
      </c>
      <c r="O360" s="114"/>
      <c r="P360" s="251">
        <f>O360*H360</f>
        <v>0</v>
      </c>
      <c r="Q360" s="251">
        <v>9.0000000000000006E-5</v>
      </c>
      <c r="R360" s="251">
        <f>Q360*H360</f>
        <v>2.9000700000000004E-2</v>
      </c>
      <c r="S360" s="251">
        <v>0</v>
      </c>
      <c r="T360" s="252">
        <f>S360*H360</f>
        <v>0</v>
      </c>
      <c r="AR360" s="97" t="s">
        <v>167</v>
      </c>
      <c r="AT360" s="97" t="s">
        <v>162</v>
      </c>
      <c r="AU360" s="97" t="s">
        <v>81</v>
      </c>
      <c r="AY360" s="97" t="s">
        <v>160</v>
      </c>
      <c r="BE360" s="253">
        <f>IF(N360="základní",J360,0)</f>
        <v>0</v>
      </c>
      <c r="BF360" s="253">
        <f>IF(N360="snížená",J360,0)</f>
        <v>0</v>
      </c>
      <c r="BG360" s="253">
        <f>IF(N360="zákl. přenesená",J360,0)</f>
        <v>0</v>
      </c>
      <c r="BH360" s="253">
        <f>IF(N360="sníž. přenesená",J360,0)</f>
        <v>0</v>
      </c>
      <c r="BI360" s="253">
        <f>IF(N360="nulová",J360,0)</f>
        <v>0</v>
      </c>
      <c r="BJ360" s="97" t="s">
        <v>77</v>
      </c>
      <c r="BK360" s="253">
        <f>ROUND(I360*H360,2)</f>
        <v>0</v>
      </c>
      <c r="BL360" s="97" t="s">
        <v>167</v>
      </c>
      <c r="BM360" s="97" t="s">
        <v>1863</v>
      </c>
    </row>
    <row r="361" spans="2:65" s="265" customFormat="1">
      <c r="B361" s="264"/>
      <c r="D361" s="254" t="s">
        <v>171</v>
      </c>
      <c r="E361" s="266" t="s">
        <v>5</v>
      </c>
      <c r="F361" s="267" t="s">
        <v>1864</v>
      </c>
      <c r="H361" s="268">
        <v>322.23</v>
      </c>
      <c r="I361" s="10"/>
      <c r="L361" s="264"/>
      <c r="M361" s="269"/>
      <c r="N361" s="270"/>
      <c r="O361" s="270"/>
      <c r="P361" s="270"/>
      <c r="Q361" s="270"/>
      <c r="R361" s="270"/>
      <c r="S361" s="270"/>
      <c r="T361" s="271"/>
      <c r="AT361" s="266" t="s">
        <v>171</v>
      </c>
      <c r="AU361" s="266" t="s">
        <v>81</v>
      </c>
      <c r="AV361" s="265" t="s">
        <v>81</v>
      </c>
      <c r="AW361" s="265" t="s">
        <v>36</v>
      </c>
      <c r="AX361" s="265" t="s">
        <v>77</v>
      </c>
      <c r="AY361" s="266" t="s">
        <v>160</v>
      </c>
    </row>
    <row r="362" spans="2:65" s="118" customFormat="1" ht="16.5" customHeight="1">
      <c r="B362" s="113"/>
      <c r="C362" s="243" t="s">
        <v>1865</v>
      </c>
      <c r="D362" s="243" t="s">
        <v>162</v>
      </c>
      <c r="E362" s="244" t="s">
        <v>1000</v>
      </c>
      <c r="F362" s="245" t="s">
        <v>1001</v>
      </c>
      <c r="G362" s="246" t="s">
        <v>353</v>
      </c>
      <c r="H362" s="247">
        <v>17</v>
      </c>
      <c r="I362" s="8"/>
      <c r="J362" s="248">
        <f>ROUND(I362*H362,2)</f>
        <v>0</v>
      </c>
      <c r="K362" s="245" t="s">
        <v>5</v>
      </c>
      <c r="L362" s="113"/>
      <c r="M362" s="249" t="s">
        <v>5</v>
      </c>
      <c r="N362" s="250" t="s">
        <v>44</v>
      </c>
      <c r="O362" s="114"/>
      <c r="P362" s="251">
        <f>O362*H362</f>
        <v>0</v>
      </c>
      <c r="Q362" s="251">
        <v>1.4999999999999999E-4</v>
      </c>
      <c r="R362" s="251">
        <f>Q362*H362</f>
        <v>2.5499999999999997E-3</v>
      </c>
      <c r="S362" s="251">
        <v>0</v>
      </c>
      <c r="T362" s="252">
        <f>S362*H362</f>
        <v>0</v>
      </c>
      <c r="AR362" s="97" t="s">
        <v>167</v>
      </c>
      <c r="AT362" s="97" t="s">
        <v>162</v>
      </c>
      <c r="AU362" s="97" t="s">
        <v>81</v>
      </c>
      <c r="AY362" s="97" t="s">
        <v>160</v>
      </c>
      <c r="BE362" s="253">
        <f>IF(N362="základní",J362,0)</f>
        <v>0</v>
      </c>
      <c r="BF362" s="253">
        <f>IF(N362="snížená",J362,0)</f>
        <v>0</v>
      </c>
      <c r="BG362" s="253">
        <f>IF(N362="zákl. přenesená",J362,0)</f>
        <v>0</v>
      </c>
      <c r="BH362" s="253">
        <f>IF(N362="sníž. přenesená",J362,0)</f>
        <v>0</v>
      </c>
      <c r="BI362" s="253">
        <f>IF(N362="nulová",J362,0)</f>
        <v>0</v>
      </c>
      <c r="BJ362" s="97" t="s">
        <v>77</v>
      </c>
      <c r="BK362" s="253">
        <f>ROUND(I362*H362,2)</f>
        <v>0</v>
      </c>
      <c r="BL362" s="97" t="s">
        <v>167</v>
      </c>
      <c r="BM362" s="97" t="s">
        <v>1866</v>
      </c>
    </row>
    <row r="363" spans="2:65" s="258" customFormat="1">
      <c r="B363" s="257"/>
      <c r="D363" s="254" t="s">
        <v>171</v>
      </c>
      <c r="E363" s="259" t="s">
        <v>5</v>
      </c>
      <c r="F363" s="260" t="s">
        <v>1003</v>
      </c>
      <c r="H363" s="259" t="s">
        <v>5</v>
      </c>
      <c r="I363" s="9"/>
      <c r="L363" s="257"/>
      <c r="M363" s="261"/>
      <c r="N363" s="262"/>
      <c r="O363" s="262"/>
      <c r="P363" s="262"/>
      <c r="Q363" s="262"/>
      <c r="R363" s="262"/>
      <c r="S363" s="262"/>
      <c r="T363" s="263"/>
      <c r="AT363" s="259" t="s">
        <v>171</v>
      </c>
      <c r="AU363" s="259" t="s">
        <v>81</v>
      </c>
      <c r="AV363" s="258" t="s">
        <v>77</v>
      </c>
      <c r="AW363" s="258" t="s">
        <v>36</v>
      </c>
      <c r="AX363" s="258" t="s">
        <v>73</v>
      </c>
      <c r="AY363" s="259" t="s">
        <v>160</v>
      </c>
    </row>
    <row r="364" spans="2:65" s="265" customFormat="1">
      <c r="B364" s="264"/>
      <c r="D364" s="254" t="s">
        <v>171</v>
      </c>
      <c r="E364" s="266" t="s">
        <v>5</v>
      </c>
      <c r="F364" s="267" t="s">
        <v>270</v>
      </c>
      <c r="H364" s="268">
        <v>17</v>
      </c>
      <c r="I364" s="10"/>
      <c r="L364" s="264"/>
      <c r="M364" s="269"/>
      <c r="N364" s="270"/>
      <c r="O364" s="270"/>
      <c r="P364" s="270"/>
      <c r="Q364" s="270"/>
      <c r="R364" s="270"/>
      <c r="S364" s="270"/>
      <c r="T364" s="271"/>
      <c r="AT364" s="266" t="s">
        <v>171</v>
      </c>
      <c r="AU364" s="266" t="s">
        <v>81</v>
      </c>
      <c r="AV364" s="265" t="s">
        <v>81</v>
      </c>
      <c r="AW364" s="265" t="s">
        <v>36</v>
      </c>
      <c r="AX364" s="265" t="s">
        <v>77</v>
      </c>
      <c r="AY364" s="266" t="s">
        <v>160</v>
      </c>
    </row>
    <row r="365" spans="2:65" s="118" customFormat="1" ht="16.5" customHeight="1">
      <c r="B365" s="113"/>
      <c r="C365" s="243" t="s">
        <v>1867</v>
      </c>
      <c r="D365" s="243" t="s">
        <v>162</v>
      </c>
      <c r="E365" s="244" t="s">
        <v>1868</v>
      </c>
      <c r="F365" s="245" t="s">
        <v>1869</v>
      </c>
      <c r="G365" s="246" t="s">
        <v>353</v>
      </c>
      <c r="H365" s="247">
        <v>41</v>
      </c>
      <c r="I365" s="8"/>
      <c r="J365" s="248">
        <f>ROUND(I365*H365,2)</f>
        <v>0</v>
      </c>
      <c r="K365" s="245" t="s">
        <v>5</v>
      </c>
      <c r="L365" s="113"/>
      <c r="M365" s="249" t="s">
        <v>5</v>
      </c>
      <c r="N365" s="250" t="s">
        <v>44</v>
      </c>
      <c r="O365" s="114"/>
      <c r="P365" s="251">
        <f>O365*H365</f>
        <v>0</v>
      </c>
      <c r="Q365" s="251">
        <v>1.3999999999999999E-4</v>
      </c>
      <c r="R365" s="251">
        <f>Q365*H365</f>
        <v>5.7399999999999994E-3</v>
      </c>
      <c r="S365" s="251">
        <v>0</v>
      </c>
      <c r="T365" s="252">
        <f>S365*H365</f>
        <v>0</v>
      </c>
      <c r="AR365" s="97" t="s">
        <v>167</v>
      </c>
      <c r="AT365" s="97" t="s">
        <v>162</v>
      </c>
      <c r="AU365" s="97" t="s">
        <v>81</v>
      </c>
      <c r="AY365" s="97" t="s">
        <v>160</v>
      </c>
      <c r="BE365" s="253">
        <f>IF(N365="základní",J365,0)</f>
        <v>0</v>
      </c>
      <c r="BF365" s="253">
        <f>IF(N365="snížená",J365,0)</f>
        <v>0</v>
      </c>
      <c r="BG365" s="253">
        <f>IF(N365="zákl. přenesená",J365,0)</f>
        <v>0</v>
      </c>
      <c r="BH365" s="253">
        <f>IF(N365="sníž. přenesená",J365,0)</f>
        <v>0</v>
      </c>
      <c r="BI365" s="253">
        <f>IF(N365="nulová",J365,0)</f>
        <v>0</v>
      </c>
      <c r="BJ365" s="97" t="s">
        <v>77</v>
      </c>
      <c r="BK365" s="253">
        <f>ROUND(I365*H365,2)</f>
        <v>0</v>
      </c>
      <c r="BL365" s="97" t="s">
        <v>167</v>
      </c>
      <c r="BM365" s="97" t="s">
        <v>1870</v>
      </c>
    </row>
    <row r="366" spans="2:65" s="258" customFormat="1">
      <c r="B366" s="257"/>
      <c r="D366" s="254" t="s">
        <v>171</v>
      </c>
      <c r="E366" s="259" t="s">
        <v>5</v>
      </c>
      <c r="F366" s="260" t="s">
        <v>1003</v>
      </c>
      <c r="H366" s="259" t="s">
        <v>5</v>
      </c>
      <c r="I366" s="9"/>
      <c r="L366" s="257"/>
      <c r="M366" s="261"/>
      <c r="N366" s="262"/>
      <c r="O366" s="262"/>
      <c r="P366" s="262"/>
      <c r="Q366" s="262"/>
      <c r="R366" s="262"/>
      <c r="S366" s="262"/>
      <c r="T366" s="263"/>
      <c r="AT366" s="259" t="s">
        <v>171</v>
      </c>
      <c r="AU366" s="259" t="s">
        <v>81</v>
      </c>
      <c r="AV366" s="258" t="s">
        <v>77</v>
      </c>
      <c r="AW366" s="258" t="s">
        <v>36</v>
      </c>
      <c r="AX366" s="258" t="s">
        <v>73</v>
      </c>
      <c r="AY366" s="259" t="s">
        <v>160</v>
      </c>
    </row>
    <row r="367" spans="2:65" s="265" customFormat="1">
      <c r="B367" s="264"/>
      <c r="D367" s="254" t="s">
        <v>171</v>
      </c>
      <c r="E367" s="266" t="s">
        <v>5</v>
      </c>
      <c r="F367" s="267" t="s">
        <v>405</v>
      </c>
      <c r="H367" s="268">
        <v>41</v>
      </c>
      <c r="I367" s="10"/>
      <c r="L367" s="264"/>
      <c r="M367" s="269"/>
      <c r="N367" s="270"/>
      <c r="O367" s="270"/>
      <c r="P367" s="270"/>
      <c r="Q367" s="270"/>
      <c r="R367" s="270"/>
      <c r="S367" s="270"/>
      <c r="T367" s="271"/>
      <c r="AT367" s="266" t="s">
        <v>171</v>
      </c>
      <c r="AU367" s="266" t="s">
        <v>81</v>
      </c>
      <c r="AV367" s="265" t="s">
        <v>81</v>
      </c>
      <c r="AW367" s="265" t="s">
        <v>36</v>
      </c>
      <c r="AX367" s="265" t="s">
        <v>77</v>
      </c>
      <c r="AY367" s="266" t="s">
        <v>160</v>
      </c>
    </row>
    <row r="368" spans="2:65" s="231" customFormat="1" ht="29.85" customHeight="1">
      <c r="B368" s="230"/>
      <c r="D368" s="232" t="s">
        <v>72</v>
      </c>
      <c r="E368" s="241" t="s">
        <v>218</v>
      </c>
      <c r="F368" s="241" t="s">
        <v>527</v>
      </c>
      <c r="I368" s="7"/>
      <c r="J368" s="242">
        <f>BK368</f>
        <v>0</v>
      </c>
      <c r="L368" s="230"/>
      <c r="M368" s="235"/>
      <c r="N368" s="236"/>
      <c r="O368" s="236"/>
      <c r="P368" s="237">
        <f>SUM(P369:P377)</f>
        <v>0</v>
      </c>
      <c r="Q368" s="236"/>
      <c r="R368" s="237">
        <f>SUM(R369:R377)</f>
        <v>4.0039999999999997E-3</v>
      </c>
      <c r="S368" s="236"/>
      <c r="T368" s="238">
        <f>SUM(T369:T377)</f>
        <v>0</v>
      </c>
      <c r="AR368" s="232" t="s">
        <v>77</v>
      </c>
      <c r="AT368" s="239" t="s">
        <v>72</v>
      </c>
      <c r="AU368" s="239" t="s">
        <v>77</v>
      </c>
      <c r="AY368" s="232" t="s">
        <v>160</v>
      </c>
      <c r="BK368" s="240">
        <f>SUM(BK369:BK377)</f>
        <v>0</v>
      </c>
    </row>
    <row r="369" spans="2:65" s="118" customFormat="1" ht="25.5" customHeight="1">
      <c r="B369" s="113"/>
      <c r="C369" s="243" t="s">
        <v>1871</v>
      </c>
      <c r="D369" s="243" t="s">
        <v>162</v>
      </c>
      <c r="E369" s="244" t="s">
        <v>534</v>
      </c>
      <c r="F369" s="245" t="s">
        <v>535</v>
      </c>
      <c r="G369" s="246" t="s">
        <v>187</v>
      </c>
      <c r="H369" s="247">
        <v>11.44</v>
      </c>
      <c r="I369" s="8"/>
      <c r="J369" s="248">
        <f>ROUND(I369*H369,2)</f>
        <v>0</v>
      </c>
      <c r="K369" s="245" t="s">
        <v>188</v>
      </c>
      <c r="L369" s="113"/>
      <c r="M369" s="249" t="s">
        <v>5</v>
      </c>
      <c r="N369" s="250" t="s">
        <v>44</v>
      </c>
      <c r="O369" s="114"/>
      <c r="P369" s="251">
        <f>O369*H369</f>
        <v>0</v>
      </c>
      <c r="Q369" s="251">
        <v>1.0000000000000001E-5</v>
      </c>
      <c r="R369" s="251">
        <f>Q369*H369</f>
        <v>1.144E-4</v>
      </c>
      <c r="S369" s="251">
        <v>0</v>
      </c>
      <c r="T369" s="252">
        <f>S369*H369</f>
        <v>0</v>
      </c>
      <c r="AR369" s="97" t="s">
        <v>167</v>
      </c>
      <c r="AT369" s="97" t="s">
        <v>162</v>
      </c>
      <c r="AU369" s="97" t="s">
        <v>81</v>
      </c>
      <c r="AY369" s="97" t="s">
        <v>160</v>
      </c>
      <c r="BE369" s="253">
        <f>IF(N369="základní",J369,0)</f>
        <v>0</v>
      </c>
      <c r="BF369" s="253">
        <f>IF(N369="snížená",J369,0)</f>
        <v>0</v>
      </c>
      <c r="BG369" s="253">
        <f>IF(N369="zákl. přenesená",J369,0)</f>
        <v>0</v>
      </c>
      <c r="BH369" s="253">
        <f>IF(N369="sníž. přenesená",J369,0)</f>
        <v>0</v>
      </c>
      <c r="BI369" s="253">
        <f>IF(N369="nulová",J369,0)</f>
        <v>0</v>
      </c>
      <c r="BJ369" s="97" t="s">
        <v>77</v>
      </c>
      <c r="BK369" s="253">
        <f>ROUND(I369*H369,2)</f>
        <v>0</v>
      </c>
      <c r="BL369" s="97" t="s">
        <v>167</v>
      </c>
      <c r="BM369" s="97" t="s">
        <v>1872</v>
      </c>
    </row>
    <row r="370" spans="2:65" s="258" customFormat="1">
      <c r="B370" s="257"/>
      <c r="D370" s="254" t="s">
        <v>171</v>
      </c>
      <c r="E370" s="259" t="s">
        <v>5</v>
      </c>
      <c r="F370" s="260" t="s">
        <v>324</v>
      </c>
      <c r="H370" s="259" t="s">
        <v>5</v>
      </c>
      <c r="I370" s="9"/>
      <c r="L370" s="257"/>
      <c r="M370" s="261"/>
      <c r="N370" s="262"/>
      <c r="O370" s="262"/>
      <c r="P370" s="262"/>
      <c r="Q370" s="262"/>
      <c r="R370" s="262"/>
      <c r="S370" s="262"/>
      <c r="T370" s="263"/>
      <c r="AT370" s="259" t="s">
        <v>171</v>
      </c>
      <c r="AU370" s="259" t="s">
        <v>81</v>
      </c>
      <c r="AV370" s="258" t="s">
        <v>77</v>
      </c>
      <c r="AW370" s="258" t="s">
        <v>36</v>
      </c>
      <c r="AX370" s="258" t="s">
        <v>73</v>
      </c>
      <c r="AY370" s="259" t="s">
        <v>160</v>
      </c>
    </row>
    <row r="371" spans="2:65" s="265" customFormat="1">
      <c r="B371" s="264"/>
      <c r="D371" s="254" t="s">
        <v>171</v>
      </c>
      <c r="E371" s="266" t="s">
        <v>5</v>
      </c>
      <c r="F371" s="267" t="s">
        <v>1873</v>
      </c>
      <c r="H371" s="268">
        <v>11.44</v>
      </c>
      <c r="I371" s="10"/>
      <c r="L371" s="264"/>
      <c r="M371" s="269"/>
      <c r="N371" s="270"/>
      <c r="O371" s="270"/>
      <c r="P371" s="270"/>
      <c r="Q371" s="270"/>
      <c r="R371" s="270"/>
      <c r="S371" s="270"/>
      <c r="T371" s="271"/>
      <c r="AT371" s="266" t="s">
        <v>171</v>
      </c>
      <c r="AU371" s="266" t="s">
        <v>81</v>
      </c>
      <c r="AV371" s="265" t="s">
        <v>81</v>
      </c>
      <c r="AW371" s="265" t="s">
        <v>36</v>
      </c>
      <c r="AX371" s="265" t="s">
        <v>77</v>
      </c>
      <c r="AY371" s="266" t="s">
        <v>160</v>
      </c>
    </row>
    <row r="372" spans="2:65" s="118" customFormat="1" ht="38.25" customHeight="1">
      <c r="B372" s="113"/>
      <c r="C372" s="243" t="s">
        <v>1874</v>
      </c>
      <c r="D372" s="243" t="s">
        <v>162</v>
      </c>
      <c r="E372" s="244" t="s">
        <v>540</v>
      </c>
      <c r="F372" s="245" t="s">
        <v>541</v>
      </c>
      <c r="G372" s="246" t="s">
        <v>187</v>
      </c>
      <c r="H372" s="247">
        <v>11.44</v>
      </c>
      <c r="I372" s="8"/>
      <c r="J372" s="248">
        <f>ROUND(I372*H372,2)</f>
        <v>0</v>
      </c>
      <c r="K372" s="245" t="s">
        <v>188</v>
      </c>
      <c r="L372" s="113"/>
      <c r="M372" s="249" t="s">
        <v>5</v>
      </c>
      <c r="N372" s="250" t="s">
        <v>44</v>
      </c>
      <c r="O372" s="114"/>
      <c r="P372" s="251">
        <f>O372*H372</f>
        <v>0</v>
      </c>
      <c r="Q372" s="251">
        <v>3.4000000000000002E-4</v>
      </c>
      <c r="R372" s="251">
        <f>Q372*H372</f>
        <v>3.8896E-3</v>
      </c>
      <c r="S372" s="251">
        <v>0</v>
      </c>
      <c r="T372" s="252">
        <f>S372*H372</f>
        <v>0</v>
      </c>
      <c r="AR372" s="97" t="s">
        <v>167</v>
      </c>
      <c r="AT372" s="97" t="s">
        <v>162</v>
      </c>
      <c r="AU372" s="97" t="s">
        <v>81</v>
      </c>
      <c r="AY372" s="97" t="s">
        <v>160</v>
      </c>
      <c r="BE372" s="253">
        <f>IF(N372="základní",J372,0)</f>
        <v>0</v>
      </c>
      <c r="BF372" s="253">
        <f>IF(N372="snížená",J372,0)</f>
        <v>0</v>
      </c>
      <c r="BG372" s="253">
        <f>IF(N372="zákl. přenesená",J372,0)</f>
        <v>0</v>
      </c>
      <c r="BH372" s="253">
        <f>IF(N372="sníž. přenesená",J372,0)</f>
        <v>0</v>
      </c>
      <c r="BI372" s="253">
        <f>IF(N372="nulová",J372,0)</f>
        <v>0</v>
      </c>
      <c r="BJ372" s="97" t="s">
        <v>77</v>
      </c>
      <c r="BK372" s="253">
        <f>ROUND(I372*H372,2)</f>
        <v>0</v>
      </c>
      <c r="BL372" s="97" t="s">
        <v>167</v>
      </c>
      <c r="BM372" s="97" t="s">
        <v>1875</v>
      </c>
    </row>
    <row r="373" spans="2:65" s="258" customFormat="1">
      <c r="B373" s="257"/>
      <c r="D373" s="254" t="s">
        <v>171</v>
      </c>
      <c r="E373" s="259" t="s">
        <v>5</v>
      </c>
      <c r="F373" s="260" t="s">
        <v>324</v>
      </c>
      <c r="H373" s="259" t="s">
        <v>5</v>
      </c>
      <c r="I373" s="9"/>
      <c r="L373" s="257"/>
      <c r="M373" s="261"/>
      <c r="N373" s="262"/>
      <c r="O373" s="262"/>
      <c r="P373" s="262"/>
      <c r="Q373" s="262"/>
      <c r="R373" s="262"/>
      <c r="S373" s="262"/>
      <c r="T373" s="263"/>
      <c r="AT373" s="259" t="s">
        <v>171</v>
      </c>
      <c r="AU373" s="259" t="s">
        <v>81</v>
      </c>
      <c r="AV373" s="258" t="s">
        <v>77</v>
      </c>
      <c r="AW373" s="258" t="s">
        <v>36</v>
      </c>
      <c r="AX373" s="258" t="s">
        <v>73</v>
      </c>
      <c r="AY373" s="259" t="s">
        <v>160</v>
      </c>
    </row>
    <row r="374" spans="2:65" s="265" customFormat="1">
      <c r="B374" s="264"/>
      <c r="D374" s="254" t="s">
        <v>171</v>
      </c>
      <c r="E374" s="266" t="s">
        <v>5</v>
      </c>
      <c r="F374" s="267" t="s">
        <v>1873</v>
      </c>
      <c r="H374" s="268">
        <v>11.44</v>
      </c>
      <c r="I374" s="10"/>
      <c r="L374" s="264"/>
      <c r="M374" s="269"/>
      <c r="N374" s="270"/>
      <c r="O374" s="270"/>
      <c r="P374" s="270"/>
      <c r="Q374" s="270"/>
      <c r="R374" s="270"/>
      <c r="S374" s="270"/>
      <c r="T374" s="271"/>
      <c r="AT374" s="266" t="s">
        <v>171</v>
      </c>
      <c r="AU374" s="266" t="s">
        <v>81</v>
      </c>
      <c r="AV374" s="265" t="s">
        <v>81</v>
      </c>
      <c r="AW374" s="265" t="s">
        <v>36</v>
      </c>
      <c r="AX374" s="265" t="s">
        <v>77</v>
      </c>
      <c r="AY374" s="266" t="s">
        <v>160</v>
      </c>
    </row>
    <row r="375" spans="2:65" s="118" customFormat="1" ht="25.5" customHeight="1">
      <c r="B375" s="113"/>
      <c r="C375" s="243" t="s">
        <v>1876</v>
      </c>
      <c r="D375" s="243" t="s">
        <v>162</v>
      </c>
      <c r="E375" s="244" t="s">
        <v>544</v>
      </c>
      <c r="F375" s="245" t="s">
        <v>545</v>
      </c>
      <c r="G375" s="246" t="s">
        <v>187</v>
      </c>
      <c r="H375" s="247">
        <v>617.28</v>
      </c>
      <c r="I375" s="8"/>
      <c r="J375" s="248">
        <f>ROUND(I375*H375,2)</f>
        <v>0</v>
      </c>
      <c r="K375" s="245" t="s">
        <v>5</v>
      </c>
      <c r="L375" s="113"/>
      <c r="M375" s="249" t="s">
        <v>5</v>
      </c>
      <c r="N375" s="250" t="s">
        <v>44</v>
      </c>
      <c r="O375" s="114"/>
      <c r="P375" s="251">
        <f>O375*H375</f>
        <v>0</v>
      </c>
      <c r="Q375" s="251">
        <v>0</v>
      </c>
      <c r="R375" s="251">
        <f>Q375*H375</f>
        <v>0</v>
      </c>
      <c r="S375" s="251">
        <v>0</v>
      </c>
      <c r="T375" s="252">
        <f>S375*H375</f>
        <v>0</v>
      </c>
      <c r="AR375" s="97" t="s">
        <v>167</v>
      </c>
      <c r="AT375" s="97" t="s">
        <v>162</v>
      </c>
      <c r="AU375" s="97" t="s">
        <v>81</v>
      </c>
      <c r="AY375" s="97" t="s">
        <v>160</v>
      </c>
      <c r="BE375" s="253">
        <f>IF(N375="základní",J375,0)</f>
        <v>0</v>
      </c>
      <c r="BF375" s="253">
        <f>IF(N375="snížená",J375,0)</f>
        <v>0</v>
      </c>
      <c r="BG375" s="253">
        <f>IF(N375="zákl. přenesená",J375,0)</f>
        <v>0</v>
      </c>
      <c r="BH375" s="253">
        <f>IF(N375="sníž. přenesená",J375,0)</f>
        <v>0</v>
      </c>
      <c r="BI375" s="253">
        <f>IF(N375="nulová",J375,0)</f>
        <v>0</v>
      </c>
      <c r="BJ375" s="97" t="s">
        <v>77</v>
      </c>
      <c r="BK375" s="253">
        <f>ROUND(I375*H375,2)</f>
        <v>0</v>
      </c>
      <c r="BL375" s="97" t="s">
        <v>167</v>
      </c>
      <c r="BM375" s="97" t="s">
        <v>1877</v>
      </c>
    </row>
    <row r="376" spans="2:65" s="258" customFormat="1">
      <c r="B376" s="257"/>
      <c r="D376" s="254" t="s">
        <v>171</v>
      </c>
      <c r="E376" s="259" t="s">
        <v>5</v>
      </c>
      <c r="F376" s="260" t="s">
        <v>324</v>
      </c>
      <c r="H376" s="259" t="s">
        <v>5</v>
      </c>
      <c r="I376" s="9"/>
      <c r="L376" s="257"/>
      <c r="M376" s="261"/>
      <c r="N376" s="262"/>
      <c r="O376" s="262"/>
      <c r="P376" s="262"/>
      <c r="Q376" s="262"/>
      <c r="R376" s="262"/>
      <c r="S376" s="262"/>
      <c r="T376" s="263"/>
      <c r="AT376" s="259" t="s">
        <v>171</v>
      </c>
      <c r="AU376" s="259" t="s">
        <v>81</v>
      </c>
      <c r="AV376" s="258" t="s">
        <v>77</v>
      </c>
      <c r="AW376" s="258" t="s">
        <v>36</v>
      </c>
      <c r="AX376" s="258" t="s">
        <v>73</v>
      </c>
      <c r="AY376" s="259" t="s">
        <v>160</v>
      </c>
    </row>
    <row r="377" spans="2:65" s="265" customFormat="1">
      <c r="B377" s="264"/>
      <c r="D377" s="254" t="s">
        <v>171</v>
      </c>
      <c r="E377" s="266" t="s">
        <v>5</v>
      </c>
      <c r="F377" s="267" t="s">
        <v>1878</v>
      </c>
      <c r="H377" s="268">
        <v>617.28</v>
      </c>
      <c r="I377" s="10"/>
      <c r="L377" s="264"/>
      <c r="M377" s="269"/>
      <c r="N377" s="270"/>
      <c r="O377" s="270"/>
      <c r="P377" s="270"/>
      <c r="Q377" s="270"/>
      <c r="R377" s="270"/>
      <c r="S377" s="270"/>
      <c r="T377" s="271"/>
      <c r="AT377" s="266" t="s">
        <v>171</v>
      </c>
      <c r="AU377" s="266" t="s">
        <v>81</v>
      </c>
      <c r="AV377" s="265" t="s">
        <v>81</v>
      </c>
      <c r="AW377" s="265" t="s">
        <v>36</v>
      </c>
      <c r="AX377" s="265" t="s">
        <v>77</v>
      </c>
      <c r="AY377" s="266" t="s">
        <v>160</v>
      </c>
    </row>
    <row r="378" spans="2:65" s="231" customFormat="1" ht="29.85" customHeight="1">
      <c r="B378" s="230"/>
      <c r="D378" s="232" t="s">
        <v>72</v>
      </c>
      <c r="E378" s="241" t="s">
        <v>551</v>
      </c>
      <c r="F378" s="241" t="s">
        <v>552</v>
      </c>
      <c r="I378" s="7"/>
      <c r="J378" s="242">
        <f>BK378</f>
        <v>0</v>
      </c>
      <c r="L378" s="230"/>
      <c r="M378" s="235"/>
      <c r="N378" s="236"/>
      <c r="O378" s="236"/>
      <c r="P378" s="237">
        <f>SUM(P379:P382)</f>
        <v>0</v>
      </c>
      <c r="Q378" s="236"/>
      <c r="R378" s="237">
        <f>SUM(R379:R382)</f>
        <v>0</v>
      </c>
      <c r="S378" s="236"/>
      <c r="T378" s="238">
        <f>SUM(T379:T382)</f>
        <v>0</v>
      </c>
      <c r="AR378" s="232" t="s">
        <v>77</v>
      </c>
      <c r="AT378" s="239" t="s">
        <v>72</v>
      </c>
      <c r="AU378" s="239" t="s">
        <v>77</v>
      </c>
      <c r="AY378" s="232" t="s">
        <v>160</v>
      </c>
      <c r="BK378" s="240">
        <f>SUM(BK379:BK382)</f>
        <v>0</v>
      </c>
    </row>
    <row r="379" spans="2:65" s="118" customFormat="1" ht="16.5" customHeight="1">
      <c r="B379" s="113"/>
      <c r="C379" s="243" t="s">
        <v>1879</v>
      </c>
      <c r="D379" s="243" t="s">
        <v>162</v>
      </c>
      <c r="E379" s="244" t="s">
        <v>554</v>
      </c>
      <c r="F379" s="245" t="s">
        <v>555</v>
      </c>
      <c r="G379" s="246" t="s">
        <v>280</v>
      </c>
      <c r="H379" s="247">
        <v>131.136</v>
      </c>
      <c r="I379" s="8"/>
      <c r="J379" s="248">
        <f>ROUND(I379*H379,2)</f>
        <v>0</v>
      </c>
      <c r="K379" s="245" t="s">
        <v>5</v>
      </c>
      <c r="L379" s="113"/>
      <c r="M379" s="249" t="s">
        <v>5</v>
      </c>
      <c r="N379" s="250" t="s">
        <v>44</v>
      </c>
      <c r="O379" s="114"/>
      <c r="P379" s="251">
        <f>O379*H379</f>
        <v>0</v>
      </c>
      <c r="Q379" s="251">
        <v>0</v>
      </c>
      <c r="R379" s="251">
        <f>Q379*H379</f>
        <v>0</v>
      </c>
      <c r="S379" s="251">
        <v>0</v>
      </c>
      <c r="T379" s="252">
        <f>S379*H379</f>
        <v>0</v>
      </c>
      <c r="AR379" s="97" t="s">
        <v>167</v>
      </c>
      <c r="AT379" s="97" t="s">
        <v>162</v>
      </c>
      <c r="AU379" s="97" t="s">
        <v>81</v>
      </c>
      <c r="AY379" s="97" t="s">
        <v>160</v>
      </c>
      <c r="BE379" s="253">
        <f>IF(N379="základní",J379,0)</f>
        <v>0</v>
      </c>
      <c r="BF379" s="253">
        <f>IF(N379="snížená",J379,0)</f>
        <v>0</v>
      </c>
      <c r="BG379" s="253">
        <f>IF(N379="zákl. přenesená",J379,0)</f>
        <v>0</v>
      </c>
      <c r="BH379" s="253">
        <f>IF(N379="sníž. přenesená",J379,0)</f>
        <v>0</v>
      </c>
      <c r="BI379" s="253">
        <f>IF(N379="nulová",J379,0)</f>
        <v>0</v>
      </c>
      <c r="BJ379" s="97" t="s">
        <v>77</v>
      </c>
      <c r="BK379" s="253">
        <f>ROUND(I379*H379,2)</f>
        <v>0</v>
      </c>
      <c r="BL379" s="97" t="s">
        <v>167</v>
      </c>
      <c r="BM379" s="97" t="s">
        <v>1880</v>
      </c>
    </row>
    <row r="380" spans="2:65" s="258" customFormat="1">
      <c r="B380" s="257"/>
      <c r="D380" s="254" t="s">
        <v>171</v>
      </c>
      <c r="E380" s="259" t="s">
        <v>5</v>
      </c>
      <c r="F380" s="260" t="s">
        <v>557</v>
      </c>
      <c r="H380" s="259" t="s">
        <v>5</v>
      </c>
      <c r="I380" s="9"/>
      <c r="L380" s="257"/>
      <c r="M380" s="261"/>
      <c r="N380" s="262"/>
      <c r="O380" s="262"/>
      <c r="P380" s="262"/>
      <c r="Q380" s="262"/>
      <c r="R380" s="262"/>
      <c r="S380" s="262"/>
      <c r="T380" s="263"/>
      <c r="AT380" s="259" t="s">
        <v>171</v>
      </c>
      <c r="AU380" s="259" t="s">
        <v>81</v>
      </c>
      <c r="AV380" s="258" t="s">
        <v>77</v>
      </c>
      <c r="AW380" s="258" t="s">
        <v>36</v>
      </c>
      <c r="AX380" s="258" t="s">
        <v>73</v>
      </c>
      <c r="AY380" s="259" t="s">
        <v>160</v>
      </c>
    </row>
    <row r="381" spans="2:65" s="258" customFormat="1">
      <c r="B381" s="257"/>
      <c r="D381" s="254" t="s">
        <v>171</v>
      </c>
      <c r="E381" s="259" t="s">
        <v>5</v>
      </c>
      <c r="F381" s="260" t="s">
        <v>267</v>
      </c>
      <c r="H381" s="259" t="s">
        <v>5</v>
      </c>
      <c r="I381" s="9"/>
      <c r="L381" s="257"/>
      <c r="M381" s="261"/>
      <c r="N381" s="262"/>
      <c r="O381" s="262"/>
      <c r="P381" s="262"/>
      <c r="Q381" s="262"/>
      <c r="R381" s="262"/>
      <c r="S381" s="262"/>
      <c r="T381" s="263"/>
      <c r="AT381" s="259" t="s">
        <v>171</v>
      </c>
      <c r="AU381" s="259" t="s">
        <v>81</v>
      </c>
      <c r="AV381" s="258" t="s">
        <v>77</v>
      </c>
      <c r="AW381" s="258" t="s">
        <v>36</v>
      </c>
      <c r="AX381" s="258" t="s">
        <v>73</v>
      </c>
      <c r="AY381" s="259" t="s">
        <v>160</v>
      </c>
    </row>
    <row r="382" spans="2:65" s="265" customFormat="1">
      <c r="B382" s="264"/>
      <c r="D382" s="254" t="s">
        <v>171</v>
      </c>
      <c r="E382" s="266" t="s">
        <v>5</v>
      </c>
      <c r="F382" s="267" t="s">
        <v>1881</v>
      </c>
      <c r="H382" s="268">
        <v>131.136</v>
      </c>
      <c r="I382" s="10"/>
      <c r="L382" s="264"/>
      <c r="M382" s="269"/>
      <c r="N382" s="270"/>
      <c r="O382" s="270"/>
      <c r="P382" s="270"/>
      <c r="Q382" s="270"/>
      <c r="R382" s="270"/>
      <c r="S382" s="270"/>
      <c r="T382" s="271"/>
      <c r="AT382" s="266" t="s">
        <v>171</v>
      </c>
      <c r="AU382" s="266" t="s">
        <v>81</v>
      </c>
      <c r="AV382" s="265" t="s">
        <v>81</v>
      </c>
      <c r="AW382" s="265" t="s">
        <v>36</v>
      </c>
      <c r="AX382" s="265" t="s">
        <v>77</v>
      </c>
      <c r="AY382" s="266" t="s">
        <v>160</v>
      </c>
    </row>
    <row r="383" spans="2:65" s="231" customFormat="1" ht="29.85" customHeight="1">
      <c r="B383" s="230"/>
      <c r="D383" s="232" t="s">
        <v>72</v>
      </c>
      <c r="E383" s="241" t="s">
        <v>560</v>
      </c>
      <c r="F383" s="241" t="s">
        <v>561</v>
      </c>
      <c r="I383" s="7"/>
      <c r="J383" s="242">
        <f>BK383</f>
        <v>0</v>
      </c>
      <c r="L383" s="230"/>
      <c r="M383" s="235"/>
      <c r="N383" s="236"/>
      <c r="O383" s="236"/>
      <c r="P383" s="237">
        <f>P384</f>
        <v>0</v>
      </c>
      <c r="Q383" s="236"/>
      <c r="R383" s="237">
        <f>R384</f>
        <v>0</v>
      </c>
      <c r="S383" s="236"/>
      <c r="T383" s="238">
        <f>T384</f>
        <v>0</v>
      </c>
      <c r="AR383" s="232" t="s">
        <v>77</v>
      </c>
      <c r="AT383" s="239" t="s">
        <v>72</v>
      </c>
      <c r="AU383" s="239" t="s">
        <v>77</v>
      </c>
      <c r="AY383" s="232" t="s">
        <v>160</v>
      </c>
      <c r="BK383" s="240">
        <f>BK384</f>
        <v>0</v>
      </c>
    </row>
    <row r="384" spans="2:65" s="118" customFormat="1" ht="25.5" customHeight="1">
      <c r="B384" s="113"/>
      <c r="C384" s="243" t="s">
        <v>1882</v>
      </c>
      <c r="D384" s="243" t="s">
        <v>162</v>
      </c>
      <c r="E384" s="244" t="s">
        <v>894</v>
      </c>
      <c r="F384" s="245" t="s">
        <v>895</v>
      </c>
      <c r="G384" s="246" t="s">
        <v>280</v>
      </c>
      <c r="H384" s="247">
        <v>10.907999999999999</v>
      </c>
      <c r="I384" s="8"/>
      <c r="J384" s="248">
        <f>ROUND(I384*H384,2)</f>
        <v>0</v>
      </c>
      <c r="K384" s="245" t="s">
        <v>188</v>
      </c>
      <c r="L384" s="113"/>
      <c r="M384" s="249" t="s">
        <v>5</v>
      </c>
      <c r="N384" s="250" t="s">
        <v>44</v>
      </c>
      <c r="O384" s="114"/>
      <c r="P384" s="251">
        <f>O384*H384</f>
        <v>0</v>
      </c>
      <c r="Q384" s="251">
        <v>0</v>
      </c>
      <c r="R384" s="251">
        <f>Q384*H384</f>
        <v>0</v>
      </c>
      <c r="S384" s="251">
        <v>0</v>
      </c>
      <c r="T384" s="252">
        <f>S384*H384</f>
        <v>0</v>
      </c>
      <c r="AR384" s="97" t="s">
        <v>167</v>
      </c>
      <c r="AT384" s="97" t="s">
        <v>162</v>
      </c>
      <c r="AU384" s="97" t="s">
        <v>81</v>
      </c>
      <c r="AY384" s="97" t="s">
        <v>160</v>
      </c>
      <c r="BE384" s="253">
        <f>IF(N384="základní",J384,0)</f>
        <v>0</v>
      </c>
      <c r="BF384" s="253">
        <f>IF(N384="snížená",J384,0)</f>
        <v>0</v>
      </c>
      <c r="BG384" s="253">
        <f>IF(N384="zákl. přenesená",J384,0)</f>
        <v>0</v>
      </c>
      <c r="BH384" s="253">
        <f>IF(N384="sníž. přenesená",J384,0)</f>
        <v>0</v>
      </c>
      <c r="BI384" s="253">
        <f>IF(N384="nulová",J384,0)</f>
        <v>0</v>
      </c>
      <c r="BJ384" s="97" t="s">
        <v>77</v>
      </c>
      <c r="BK384" s="253">
        <f>ROUND(I384*H384,2)</f>
        <v>0</v>
      </c>
      <c r="BL384" s="97" t="s">
        <v>167</v>
      </c>
      <c r="BM384" s="97" t="s">
        <v>1883</v>
      </c>
    </row>
    <row r="385" spans="2:65" s="231" customFormat="1" ht="37.35" customHeight="1">
      <c r="B385" s="230"/>
      <c r="D385" s="232" t="s">
        <v>72</v>
      </c>
      <c r="E385" s="233" t="s">
        <v>773</v>
      </c>
      <c r="F385" s="233" t="s">
        <v>774</v>
      </c>
      <c r="I385" s="7"/>
      <c r="J385" s="234">
        <f>BK385</f>
        <v>0</v>
      </c>
      <c r="L385" s="230"/>
      <c r="M385" s="235"/>
      <c r="N385" s="236"/>
      <c r="O385" s="236"/>
      <c r="P385" s="237">
        <f>SUM(P386:P409)</f>
        <v>0</v>
      </c>
      <c r="Q385" s="236"/>
      <c r="R385" s="237">
        <f>SUM(R386:R409)</f>
        <v>0</v>
      </c>
      <c r="S385" s="236"/>
      <c r="T385" s="238">
        <f>SUM(T386:T409)</f>
        <v>0</v>
      </c>
      <c r="AR385" s="232" t="s">
        <v>167</v>
      </c>
      <c r="AT385" s="239" t="s">
        <v>72</v>
      </c>
      <c r="AU385" s="239" t="s">
        <v>73</v>
      </c>
      <c r="AY385" s="232" t="s">
        <v>160</v>
      </c>
      <c r="BK385" s="240">
        <f>SUM(BK386:BK409)</f>
        <v>0</v>
      </c>
    </row>
    <row r="386" spans="2:65" s="118" customFormat="1" ht="16.5" customHeight="1">
      <c r="B386" s="113"/>
      <c r="C386" s="243" t="s">
        <v>1884</v>
      </c>
      <c r="D386" s="243" t="s">
        <v>162</v>
      </c>
      <c r="E386" s="244" t="s">
        <v>1253</v>
      </c>
      <c r="F386" s="245" t="s">
        <v>1254</v>
      </c>
      <c r="G386" s="246" t="s">
        <v>187</v>
      </c>
      <c r="H386" s="247">
        <v>10.54</v>
      </c>
      <c r="I386" s="8"/>
      <c r="J386" s="248">
        <f>ROUND(I386*H386,2)</f>
        <v>0</v>
      </c>
      <c r="K386" s="245" t="s">
        <v>5</v>
      </c>
      <c r="L386" s="113"/>
      <c r="M386" s="249" t="s">
        <v>5</v>
      </c>
      <c r="N386" s="250" t="s">
        <v>44</v>
      </c>
      <c r="O386" s="114"/>
      <c r="P386" s="251">
        <f>O386*H386</f>
        <v>0</v>
      </c>
      <c r="Q386" s="251">
        <v>0</v>
      </c>
      <c r="R386" s="251">
        <f>Q386*H386</f>
        <v>0</v>
      </c>
      <c r="S386" s="251">
        <v>0</v>
      </c>
      <c r="T386" s="252">
        <f>S386*H386</f>
        <v>0</v>
      </c>
      <c r="AR386" s="97" t="s">
        <v>899</v>
      </c>
      <c r="AT386" s="97" t="s">
        <v>162</v>
      </c>
      <c r="AU386" s="97" t="s">
        <v>77</v>
      </c>
      <c r="AY386" s="97" t="s">
        <v>160</v>
      </c>
      <c r="BE386" s="253">
        <f>IF(N386="základní",J386,0)</f>
        <v>0</v>
      </c>
      <c r="BF386" s="253">
        <f>IF(N386="snížená",J386,0)</f>
        <v>0</v>
      </c>
      <c r="BG386" s="253">
        <f>IF(N386="zákl. přenesená",J386,0)</f>
        <v>0</v>
      </c>
      <c r="BH386" s="253">
        <f>IF(N386="sníž. přenesená",J386,0)</f>
        <v>0</v>
      </c>
      <c r="BI386" s="253">
        <f>IF(N386="nulová",J386,0)</f>
        <v>0</v>
      </c>
      <c r="BJ386" s="97" t="s">
        <v>77</v>
      </c>
      <c r="BK386" s="253">
        <f>ROUND(I386*H386,2)</f>
        <v>0</v>
      </c>
      <c r="BL386" s="97" t="s">
        <v>899</v>
      </c>
      <c r="BM386" s="97" t="s">
        <v>1885</v>
      </c>
    </row>
    <row r="387" spans="2:65" s="265" customFormat="1">
      <c r="B387" s="264"/>
      <c r="D387" s="254" t="s">
        <v>171</v>
      </c>
      <c r="E387" s="266" t="s">
        <v>5</v>
      </c>
      <c r="F387" s="267" t="s">
        <v>1886</v>
      </c>
      <c r="H387" s="268">
        <v>10.54</v>
      </c>
      <c r="I387" s="10"/>
      <c r="L387" s="264"/>
      <c r="M387" s="269"/>
      <c r="N387" s="270"/>
      <c r="O387" s="270"/>
      <c r="P387" s="270"/>
      <c r="Q387" s="270"/>
      <c r="R387" s="270"/>
      <c r="S387" s="270"/>
      <c r="T387" s="271"/>
      <c r="AT387" s="266" t="s">
        <v>171</v>
      </c>
      <c r="AU387" s="266" t="s">
        <v>77</v>
      </c>
      <c r="AV387" s="265" t="s">
        <v>81</v>
      </c>
      <c r="AW387" s="265" t="s">
        <v>36</v>
      </c>
      <c r="AX387" s="265" t="s">
        <v>77</v>
      </c>
      <c r="AY387" s="266" t="s">
        <v>160</v>
      </c>
    </row>
    <row r="388" spans="2:65" s="118" customFormat="1" ht="16.5" customHeight="1">
      <c r="B388" s="113"/>
      <c r="C388" s="243" t="s">
        <v>1887</v>
      </c>
      <c r="D388" s="243" t="s">
        <v>162</v>
      </c>
      <c r="E388" s="244" t="s">
        <v>1888</v>
      </c>
      <c r="F388" s="245" t="s">
        <v>1889</v>
      </c>
      <c r="G388" s="246" t="s">
        <v>187</v>
      </c>
      <c r="H388" s="247">
        <v>311.69</v>
      </c>
      <c r="I388" s="8"/>
      <c r="J388" s="248">
        <f>ROUND(I388*H388,2)</f>
        <v>0</v>
      </c>
      <c r="K388" s="245" t="s">
        <v>5</v>
      </c>
      <c r="L388" s="113"/>
      <c r="M388" s="249" t="s">
        <v>5</v>
      </c>
      <c r="N388" s="250" t="s">
        <v>44</v>
      </c>
      <c r="O388" s="114"/>
      <c r="P388" s="251">
        <f>O388*H388</f>
        <v>0</v>
      </c>
      <c r="Q388" s="251">
        <v>0</v>
      </c>
      <c r="R388" s="251">
        <f>Q388*H388</f>
        <v>0</v>
      </c>
      <c r="S388" s="251">
        <v>0</v>
      </c>
      <c r="T388" s="252">
        <f>S388*H388</f>
        <v>0</v>
      </c>
      <c r="AR388" s="97" t="s">
        <v>899</v>
      </c>
      <c r="AT388" s="97" t="s">
        <v>162</v>
      </c>
      <c r="AU388" s="97" t="s">
        <v>77</v>
      </c>
      <c r="AY388" s="97" t="s">
        <v>160</v>
      </c>
      <c r="BE388" s="253">
        <f>IF(N388="základní",J388,0)</f>
        <v>0</v>
      </c>
      <c r="BF388" s="253">
        <f>IF(N388="snížená",J388,0)</f>
        <v>0</v>
      </c>
      <c r="BG388" s="253">
        <f>IF(N388="zákl. přenesená",J388,0)</f>
        <v>0</v>
      </c>
      <c r="BH388" s="253">
        <f>IF(N388="sníž. přenesená",J388,0)</f>
        <v>0</v>
      </c>
      <c r="BI388" s="253">
        <f>IF(N388="nulová",J388,0)</f>
        <v>0</v>
      </c>
      <c r="BJ388" s="97" t="s">
        <v>77</v>
      </c>
      <c r="BK388" s="253">
        <f>ROUND(I388*H388,2)</f>
        <v>0</v>
      </c>
      <c r="BL388" s="97" t="s">
        <v>899</v>
      </c>
      <c r="BM388" s="97" t="s">
        <v>1890</v>
      </c>
    </row>
    <row r="389" spans="2:65" s="265" customFormat="1">
      <c r="B389" s="264"/>
      <c r="D389" s="254" t="s">
        <v>171</v>
      </c>
      <c r="E389" s="266" t="s">
        <v>5</v>
      </c>
      <c r="F389" s="267" t="s">
        <v>1891</v>
      </c>
      <c r="H389" s="268">
        <v>311.69</v>
      </c>
      <c r="I389" s="10"/>
      <c r="L389" s="264"/>
      <c r="M389" s="269"/>
      <c r="N389" s="270"/>
      <c r="O389" s="270"/>
      <c r="P389" s="270"/>
      <c r="Q389" s="270"/>
      <c r="R389" s="270"/>
      <c r="S389" s="270"/>
      <c r="T389" s="271"/>
      <c r="AT389" s="266" t="s">
        <v>171</v>
      </c>
      <c r="AU389" s="266" t="s">
        <v>77</v>
      </c>
      <c r="AV389" s="265" t="s">
        <v>81</v>
      </c>
      <c r="AW389" s="265" t="s">
        <v>36</v>
      </c>
      <c r="AX389" s="265" t="s">
        <v>77</v>
      </c>
      <c r="AY389" s="266" t="s">
        <v>160</v>
      </c>
    </row>
    <row r="390" spans="2:65" s="118" customFormat="1" ht="16.5" customHeight="1">
      <c r="B390" s="113"/>
      <c r="C390" s="243" t="s">
        <v>1892</v>
      </c>
      <c r="D390" s="243" t="s">
        <v>162</v>
      </c>
      <c r="E390" s="244" t="s">
        <v>897</v>
      </c>
      <c r="F390" s="245" t="s">
        <v>898</v>
      </c>
      <c r="G390" s="246" t="s">
        <v>781</v>
      </c>
      <c r="H390" s="247">
        <v>1</v>
      </c>
      <c r="I390" s="8"/>
      <c r="J390" s="248">
        <f>ROUND(I390*H390,2)</f>
        <v>0</v>
      </c>
      <c r="K390" s="245" t="s">
        <v>5</v>
      </c>
      <c r="L390" s="113"/>
      <c r="M390" s="249" t="s">
        <v>5</v>
      </c>
      <c r="N390" s="250" t="s">
        <v>44</v>
      </c>
      <c r="O390" s="114"/>
      <c r="P390" s="251">
        <f>O390*H390</f>
        <v>0</v>
      </c>
      <c r="Q390" s="251">
        <v>0</v>
      </c>
      <c r="R390" s="251">
        <f>Q390*H390</f>
        <v>0</v>
      </c>
      <c r="S390" s="251">
        <v>0</v>
      </c>
      <c r="T390" s="252">
        <f>S390*H390</f>
        <v>0</v>
      </c>
      <c r="AR390" s="97" t="s">
        <v>899</v>
      </c>
      <c r="AT390" s="97" t="s">
        <v>162</v>
      </c>
      <c r="AU390" s="97" t="s">
        <v>77</v>
      </c>
      <c r="AY390" s="97" t="s">
        <v>160</v>
      </c>
      <c r="BE390" s="253">
        <f>IF(N390="základní",J390,0)</f>
        <v>0</v>
      </c>
      <c r="BF390" s="253">
        <f>IF(N390="snížená",J390,0)</f>
        <v>0</v>
      </c>
      <c r="BG390" s="253">
        <f>IF(N390="zákl. přenesená",J390,0)</f>
        <v>0</v>
      </c>
      <c r="BH390" s="253">
        <f>IF(N390="sníž. přenesená",J390,0)</f>
        <v>0</v>
      </c>
      <c r="BI390" s="253">
        <f>IF(N390="nulová",J390,0)</f>
        <v>0</v>
      </c>
      <c r="BJ390" s="97" t="s">
        <v>77</v>
      </c>
      <c r="BK390" s="253">
        <f>ROUND(I390*H390,2)</f>
        <v>0</v>
      </c>
      <c r="BL390" s="97" t="s">
        <v>899</v>
      </c>
      <c r="BM390" s="97" t="s">
        <v>1893</v>
      </c>
    </row>
    <row r="391" spans="2:65" s="118" customFormat="1" ht="16.5" customHeight="1">
      <c r="B391" s="113"/>
      <c r="C391" s="243" t="s">
        <v>1894</v>
      </c>
      <c r="D391" s="243" t="s">
        <v>162</v>
      </c>
      <c r="E391" s="244" t="s">
        <v>1895</v>
      </c>
      <c r="F391" s="245" t="s">
        <v>1896</v>
      </c>
      <c r="G391" s="246" t="s">
        <v>187</v>
      </c>
      <c r="H391" s="247">
        <v>330</v>
      </c>
      <c r="I391" s="8"/>
      <c r="J391" s="248">
        <f>ROUND(I391*H391,2)</f>
        <v>0</v>
      </c>
      <c r="K391" s="245" t="s">
        <v>5</v>
      </c>
      <c r="L391" s="113"/>
      <c r="M391" s="249" t="s">
        <v>5</v>
      </c>
      <c r="N391" s="250" t="s">
        <v>44</v>
      </c>
      <c r="O391" s="114"/>
      <c r="P391" s="251">
        <f>O391*H391</f>
        <v>0</v>
      </c>
      <c r="Q391" s="251">
        <v>0</v>
      </c>
      <c r="R391" s="251">
        <f>Q391*H391</f>
        <v>0</v>
      </c>
      <c r="S391" s="251">
        <v>0</v>
      </c>
      <c r="T391" s="252">
        <f>S391*H391</f>
        <v>0</v>
      </c>
      <c r="AR391" s="97" t="s">
        <v>899</v>
      </c>
      <c r="AT391" s="97" t="s">
        <v>162</v>
      </c>
      <c r="AU391" s="97" t="s">
        <v>77</v>
      </c>
      <c r="AY391" s="97" t="s">
        <v>160</v>
      </c>
      <c r="BE391" s="253">
        <f>IF(N391="základní",J391,0)</f>
        <v>0</v>
      </c>
      <c r="BF391" s="253">
        <f>IF(N391="snížená",J391,0)</f>
        <v>0</v>
      </c>
      <c r="BG391" s="253">
        <f>IF(N391="zákl. přenesená",J391,0)</f>
        <v>0</v>
      </c>
      <c r="BH391" s="253">
        <f>IF(N391="sníž. přenesená",J391,0)</f>
        <v>0</v>
      </c>
      <c r="BI391" s="253">
        <f>IF(N391="nulová",J391,0)</f>
        <v>0</v>
      </c>
      <c r="BJ391" s="97" t="s">
        <v>77</v>
      </c>
      <c r="BK391" s="253">
        <f>ROUND(I391*H391,2)</f>
        <v>0</v>
      </c>
      <c r="BL391" s="97" t="s">
        <v>899</v>
      </c>
      <c r="BM391" s="97" t="s">
        <v>1897</v>
      </c>
    </row>
    <row r="392" spans="2:65" s="258" customFormat="1">
      <c r="B392" s="257"/>
      <c r="D392" s="254" t="s">
        <v>171</v>
      </c>
      <c r="E392" s="259" t="s">
        <v>5</v>
      </c>
      <c r="F392" s="260" t="s">
        <v>1898</v>
      </c>
      <c r="H392" s="259" t="s">
        <v>5</v>
      </c>
      <c r="I392" s="9"/>
      <c r="L392" s="257"/>
      <c r="M392" s="261"/>
      <c r="N392" s="262"/>
      <c r="O392" s="262"/>
      <c r="P392" s="262"/>
      <c r="Q392" s="262"/>
      <c r="R392" s="262"/>
      <c r="S392" s="262"/>
      <c r="T392" s="263"/>
      <c r="AT392" s="259" t="s">
        <v>171</v>
      </c>
      <c r="AU392" s="259" t="s">
        <v>77</v>
      </c>
      <c r="AV392" s="258" t="s">
        <v>77</v>
      </c>
      <c r="AW392" s="258" t="s">
        <v>36</v>
      </c>
      <c r="AX392" s="258" t="s">
        <v>73</v>
      </c>
      <c r="AY392" s="259" t="s">
        <v>160</v>
      </c>
    </row>
    <row r="393" spans="2:65" s="265" customFormat="1">
      <c r="B393" s="264"/>
      <c r="D393" s="254" t="s">
        <v>171</v>
      </c>
      <c r="E393" s="266" t="s">
        <v>5</v>
      </c>
      <c r="F393" s="267" t="s">
        <v>1899</v>
      </c>
      <c r="H393" s="268">
        <v>330</v>
      </c>
      <c r="I393" s="10"/>
      <c r="L393" s="264"/>
      <c r="M393" s="269"/>
      <c r="N393" s="270"/>
      <c r="O393" s="270"/>
      <c r="P393" s="270"/>
      <c r="Q393" s="270"/>
      <c r="R393" s="270"/>
      <c r="S393" s="270"/>
      <c r="T393" s="271"/>
      <c r="AT393" s="266" t="s">
        <v>171</v>
      </c>
      <c r="AU393" s="266" t="s">
        <v>77</v>
      </c>
      <c r="AV393" s="265" t="s">
        <v>81</v>
      </c>
      <c r="AW393" s="265" t="s">
        <v>36</v>
      </c>
      <c r="AX393" s="265" t="s">
        <v>77</v>
      </c>
      <c r="AY393" s="266" t="s">
        <v>160</v>
      </c>
    </row>
    <row r="394" spans="2:65" s="118" customFormat="1" ht="16.5" customHeight="1">
      <c r="B394" s="113"/>
      <c r="C394" s="243" t="s">
        <v>1900</v>
      </c>
      <c r="D394" s="243" t="s">
        <v>162</v>
      </c>
      <c r="E394" s="244" t="s">
        <v>1901</v>
      </c>
      <c r="F394" s="245" t="s">
        <v>1902</v>
      </c>
      <c r="G394" s="246" t="s">
        <v>187</v>
      </c>
      <c r="H394" s="247">
        <v>60</v>
      </c>
      <c r="I394" s="8"/>
      <c r="J394" s="248">
        <f>ROUND(I394*H394,2)</f>
        <v>0</v>
      </c>
      <c r="K394" s="245" t="s">
        <v>5</v>
      </c>
      <c r="L394" s="113"/>
      <c r="M394" s="249" t="s">
        <v>5</v>
      </c>
      <c r="N394" s="250" t="s">
        <v>44</v>
      </c>
      <c r="O394" s="114"/>
      <c r="P394" s="251">
        <f>O394*H394</f>
        <v>0</v>
      </c>
      <c r="Q394" s="251">
        <v>0</v>
      </c>
      <c r="R394" s="251">
        <f>Q394*H394</f>
        <v>0</v>
      </c>
      <c r="S394" s="251">
        <v>0</v>
      </c>
      <c r="T394" s="252">
        <f>S394*H394</f>
        <v>0</v>
      </c>
      <c r="AR394" s="97" t="s">
        <v>899</v>
      </c>
      <c r="AT394" s="97" t="s">
        <v>162</v>
      </c>
      <c r="AU394" s="97" t="s">
        <v>77</v>
      </c>
      <c r="AY394" s="97" t="s">
        <v>160</v>
      </c>
      <c r="BE394" s="253">
        <f>IF(N394="základní",J394,0)</f>
        <v>0</v>
      </c>
      <c r="BF394" s="253">
        <f>IF(N394="snížená",J394,0)</f>
        <v>0</v>
      </c>
      <c r="BG394" s="253">
        <f>IF(N394="zákl. přenesená",J394,0)</f>
        <v>0</v>
      </c>
      <c r="BH394" s="253">
        <f>IF(N394="sníž. přenesená",J394,0)</f>
        <v>0</v>
      </c>
      <c r="BI394" s="253">
        <f>IF(N394="nulová",J394,0)</f>
        <v>0</v>
      </c>
      <c r="BJ394" s="97" t="s">
        <v>77</v>
      </c>
      <c r="BK394" s="253">
        <f>ROUND(I394*H394,2)</f>
        <v>0</v>
      </c>
      <c r="BL394" s="97" t="s">
        <v>899</v>
      </c>
      <c r="BM394" s="97" t="s">
        <v>1903</v>
      </c>
    </row>
    <row r="395" spans="2:65" s="258" customFormat="1">
      <c r="B395" s="257"/>
      <c r="D395" s="254" t="s">
        <v>171</v>
      </c>
      <c r="E395" s="259" t="s">
        <v>5</v>
      </c>
      <c r="F395" s="260" t="s">
        <v>1898</v>
      </c>
      <c r="H395" s="259" t="s">
        <v>5</v>
      </c>
      <c r="I395" s="9"/>
      <c r="L395" s="257"/>
      <c r="M395" s="261"/>
      <c r="N395" s="262"/>
      <c r="O395" s="262"/>
      <c r="P395" s="262"/>
      <c r="Q395" s="262"/>
      <c r="R395" s="262"/>
      <c r="S395" s="262"/>
      <c r="T395" s="263"/>
      <c r="AT395" s="259" t="s">
        <v>171</v>
      </c>
      <c r="AU395" s="259" t="s">
        <v>77</v>
      </c>
      <c r="AV395" s="258" t="s">
        <v>77</v>
      </c>
      <c r="AW395" s="258" t="s">
        <v>36</v>
      </c>
      <c r="AX395" s="258" t="s">
        <v>73</v>
      </c>
      <c r="AY395" s="259" t="s">
        <v>160</v>
      </c>
    </row>
    <row r="396" spans="2:65" s="265" customFormat="1">
      <c r="B396" s="264"/>
      <c r="D396" s="254" t="s">
        <v>171</v>
      </c>
      <c r="E396" s="266" t="s">
        <v>5</v>
      </c>
      <c r="F396" s="267" t="s">
        <v>1273</v>
      </c>
      <c r="H396" s="268">
        <v>60</v>
      </c>
      <c r="I396" s="10"/>
      <c r="L396" s="264"/>
      <c r="M396" s="269"/>
      <c r="N396" s="270"/>
      <c r="O396" s="270"/>
      <c r="P396" s="270"/>
      <c r="Q396" s="270"/>
      <c r="R396" s="270"/>
      <c r="S396" s="270"/>
      <c r="T396" s="271"/>
      <c r="AT396" s="266" t="s">
        <v>171</v>
      </c>
      <c r="AU396" s="266" t="s">
        <v>77</v>
      </c>
      <c r="AV396" s="265" t="s">
        <v>81</v>
      </c>
      <c r="AW396" s="265" t="s">
        <v>36</v>
      </c>
      <c r="AX396" s="265" t="s">
        <v>77</v>
      </c>
      <c r="AY396" s="266" t="s">
        <v>160</v>
      </c>
    </row>
    <row r="397" spans="2:65" s="118" customFormat="1" ht="16.5" customHeight="1">
      <c r="B397" s="113"/>
      <c r="C397" s="243" t="s">
        <v>1904</v>
      </c>
      <c r="D397" s="243" t="s">
        <v>162</v>
      </c>
      <c r="E397" s="244" t="s">
        <v>1905</v>
      </c>
      <c r="F397" s="245" t="s">
        <v>1906</v>
      </c>
      <c r="G397" s="246" t="s">
        <v>979</v>
      </c>
      <c r="H397" s="247">
        <v>21</v>
      </c>
      <c r="I397" s="8"/>
      <c r="J397" s="248">
        <f>ROUND(I397*H397,2)</f>
        <v>0</v>
      </c>
      <c r="K397" s="245" t="s">
        <v>5</v>
      </c>
      <c r="L397" s="113"/>
      <c r="M397" s="249" t="s">
        <v>5</v>
      </c>
      <c r="N397" s="250" t="s">
        <v>44</v>
      </c>
      <c r="O397" s="114"/>
      <c r="P397" s="251">
        <f>O397*H397</f>
        <v>0</v>
      </c>
      <c r="Q397" s="251">
        <v>0</v>
      </c>
      <c r="R397" s="251">
        <f>Q397*H397</f>
        <v>0</v>
      </c>
      <c r="S397" s="251">
        <v>0</v>
      </c>
      <c r="T397" s="252">
        <f>S397*H397</f>
        <v>0</v>
      </c>
      <c r="AR397" s="97" t="s">
        <v>899</v>
      </c>
      <c r="AT397" s="97" t="s">
        <v>162</v>
      </c>
      <c r="AU397" s="97" t="s">
        <v>77</v>
      </c>
      <c r="AY397" s="97" t="s">
        <v>160</v>
      </c>
      <c r="BE397" s="253">
        <f>IF(N397="základní",J397,0)</f>
        <v>0</v>
      </c>
      <c r="BF397" s="253">
        <f>IF(N397="snížená",J397,0)</f>
        <v>0</v>
      </c>
      <c r="BG397" s="253">
        <f>IF(N397="zákl. přenesená",J397,0)</f>
        <v>0</v>
      </c>
      <c r="BH397" s="253">
        <f>IF(N397="sníž. přenesená",J397,0)</f>
        <v>0</v>
      </c>
      <c r="BI397" s="253">
        <f>IF(N397="nulová",J397,0)</f>
        <v>0</v>
      </c>
      <c r="BJ397" s="97" t="s">
        <v>77</v>
      </c>
      <c r="BK397" s="253">
        <f>ROUND(I397*H397,2)</f>
        <v>0</v>
      </c>
      <c r="BL397" s="97" t="s">
        <v>899</v>
      </c>
      <c r="BM397" s="97" t="s">
        <v>1907</v>
      </c>
    </row>
    <row r="398" spans="2:65" s="118" customFormat="1" ht="16.5" customHeight="1">
      <c r="B398" s="113"/>
      <c r="C398" s="243" t="s">
        <v>1908</v>
      </c>
      <c r="D398" s="243" t="s">
        <v>162</v>
      </c>
      <c r="E398" s="244" t="s">
        <v>1909</v>
      </c>
      <c r="F398" s="245" t="s">
        <v>1910</v>
      </c>
      <c r="G398" s="246" t="s">
        <v>979</v>
      </c>
      <c r="H398" s="247">
        <v>21</v>
      </c>
      <c r="I398" s="8"/>
      <c r="J398" s="248">
        <f>ROUND(I398*H398,2)</f>
        <v>0</v>
      </c>
      <c r="K398" s="245" t="s">
        <v>5</v>
      </c>
      <c r="L398" s="113"/>
      <c r="M398" s="249" t="s">
        <v>5</v>
      </c>
      <c r="N398" s="250" t="s">
        <v>44</v>
      </c>
      <c r="O398" s="114"/>
      <c r="P398" s="251">
        <f>O398*H398</f>
        <v>0</v>
      </c>
      <c r="Q398" s="251">
        <v>0</v>
      </c>
      <c r="R398" s="251">
        <f>Q398*H398</f>
        <v>0</v>
      </c>
      <c r="S398" s="251">
        <v>0</v>
      </c>
      <c r="T398" s="252">
        <f>S398*H398</f>
        <v>0</v>
      </c>
      <c r="AR398" s="97" t="s">
        <v>899</v>
      </c>
      <c r="AT398" s="97" t="s">
        <v>162</v>
      </c>
      <c r="AU398" s="97" t="s">
        <v>77</v>
      </c>
      <c r="AY398" s="97" t="s">
        <v>160</v>
      </c>
      <c r="BE398" s="253">
        <f>IF(N398="základní",J398,0)</f>
        <v>0</v>
      </c>
      <c r="BF398" s="253">
        <f>IF(N398="snížená",J398,0)</f>
        <v>0</v>
      </c>
      <c r="BG398" s="253">
        <f>IF(N398="zákl. přenesená",J398,0)</f>
        <v>0</v>
      </c>
      <c r="BH398" s="253">
        <f>IF(N398="sníž. přenesená",J398,0)</f>
        <v>0</v>
      </c>
      <c r="BI398" s="253">
        <f>IF(N398="nulová",J398,0)</f>
        <v>0</v>
      </c>
      <c r="BJ398" s="97" t="s">
        <v>77</v>
      </c>
      <c r="BK398" s="253">
        <f>ROUND(I398*H398,2)</f>
        <v>0</v>
      </c>
      <c r="BL398" s="97" t="s">
        <v>899</v>
      </c>
      <c r="BM398" s="97" t="s">
        <v>1911</v>
      </c>
    </row>
    <row r="399" spans="2:65" s="258" customFormat="1">
      <c r="B399" s="257"/>
      <c r="D399" s="254" t="s">
        <v>171</v>
      </c>
      <c r="E399" s="259" t="s">
        <v>5</v>
      </c>
      <c r="F399" s="260" t="s">
        <v>1912</v>
      </c>
      <c r="H399" s="259" t="s">
        <v>5</v>
      </c>
      <c r="I399" s="9"/>
      <c r="L399" s="257"/>
      <c r="M399" s="261"/>
      <c r="N399" s="262"/>
      <c r="O399" s="262"/>
      <c r="P399" s="262"/>
      <c r="Q399" s="262"/>
      <c r="R399" s="262"/>
      <c r="S399" s="262"/>
      <c r="T399" s="263"/>
      <c r="AT399" s="259" t="s">
        <v>171</v>
      </c>
      <c r="AU399" s="259" t="s">
        <v>77</v>
      </c>
      <c r="AV399" s="258" t="s">
        <v>77</v>
      </c>
      <c r="AW399" s="258" t="s">
        <v>36</v>
      </c>
      <c r="AX399" s="258" t="s">
        <v>73</v>
      </c>
      <c r="AY399" s="259" t="s">
        <v>160</v>
      </c>
    </row>
    <row r="400" spans="2:65" s="265" customFormat="1">
      <c r="B400" s="264"/>
      <c r="D400" s="254" t="s">
        <v>171</v>
      </c>
      <c r="E400" s="266" t="s">
        <v>5</v>
      </c>
      <c r="F400" s="267" t="s">
        <v>10</v>
      </c>
      <c r="H400" s="268">
        <v>21</v>
      </c>
      <c r="I400" s="10"/>
      <c r="L400" s="264"/>
      <c r="M400" s="269"/>
      <c r="N400" s="270"/>
      <c r="O400" s="270"/>
      <c r="P400" s="270"/>
      <c r="Q400" s="270"/>
      <c r="R400" s="270"/>
      <c r="S400" s="270"/>
      <c r="T400" s="271"/>
      <c r="AT400" s="266" t="s">
        <v>171</v>
      </c>
      <c r="AU400" s="266" t="s">
        <v>77</v>
      </c>
      <c r="AV400" s="265" t="s">
        <v>81</v>
      </c>
      <c r="AW400" s="265" t="s">
        <v>36</v>
      </c>
      <c r="AX400" s="265" t="s">
        <v>77</v>
      </c>
      <c r="AY400" s="266" t="s">
        <v>160</v>
      </c>
    </row>
    <row r="401" spans="2:65" s="118" customFormat="1" ht="16.5" customHeight="1">
      <c r="B401" s="113"/>
      <c r="C401" s="243" t="s">
        <v>1913</v>
      </c>
      <c r="D401" s="243" t="s">
        <v>162</v>
      </c>
      <c r="E401" s="244" t="s">
        <v>1914</v>
      </c>
      <c r="F401" s="245" t="s">
        <v>1915</v>
      </c>
      <c r="G401" s="246" t="s">
        <v>979</v>
      </c>
      <c r="H401" s="247">
        <v>2</v>
      </c>
      <c r="I401" s="8"/>
      <c r="J401" s="248">
        <f>ROUND(I401*H401,2)</f>
        <v>0</v>
      </c>
      <c r="K401" s="245" t="s">
        <v>5</v>
      </c>
      <c r="L401" s="113"/>
      <c r="M401" s="249" t="s">
        <v>5</v>
      </c>
      <c r="N401" s="250" t="s">
        <v>44</v>
      </c>
      <c r="O401" s="114"/>
      <c r="P401" s="251">
        <f>O401*H401</f>
        <v>0</v>
      </c>
      <c r="Q401" s="251">
        <v>0</v>
      </c>
      <c r="R401" s="251">
        <f>Q401*H401</f>
        <v>0</v>
      </c>
      <c r="S401" s="251">
        <v>0</v>
      </c>
      <c r="T401" s="252">
        <f>S401*H401</f>
        <v>0</v>
      </c>
      <c r="AR401" s="97" t="s">
        <v>899</v>
      </c>
      <c r="AT401" s="97" t="s">
        <v>162</v>
      </c>
      <c r="AU401" s="97" t="s">
        <v>77</v>
      </c>
      <c r="AY401" s="97" t="s">
        <v>160</v>
      </c>
      <c r="BE401" s="253">
        <f>IF(N401="základní",J401,0)</f>
        <v>0</v>
      </c>
      <c r="BF401" s="253">
        <f>IF(N401="snížená",J401,0)</f>
        <v>0</v>
      </c>
      <c r="BG401" s="253">
        <f>IF(N401="zákl. přenesená",J401,0)</f>
        <v>0</v>
      </c>
      <c r="BH401" s="253">
        <f>IF(N401="sníž. přenesená",J401,0)</f>
        <v>0</v>
      </c>
      <c r="BI401" s="253">
        <f>IF(N401="nulová",J401,0)</f>
        <v>0</v>
      </c>
      <c r="BJ401" s="97" t="s">
        <v>77</v>
      </c>
      <c r="BK401" s="253">
        <f>ROUND(I401*H401,2)</f>
        <v>0</v>
      </c>
      <c r="BL401" s="97" t="s">
        <v>899</v>
      </c>
      <c r="BM401" s="97" t="s">
        <v>1916</v>
      </c>
    </row>
    <row r="402" spans="2:65" s="258" customFormat="1">
      <c r="B402" s="257"/>
      <c r="D402" s="254" t="s">
        <v>171</v>
      </c>
      <c r="E402" s="259" t="s">
        <v>5</v>
      </c>
      <c r="F402" s="260" t="s">
        <v>1917</v>
      </c>
      <c r="H402" s="259" t="s">
        <v>5</v>
      </c>
      <c r="I402" s="9"/>
      <c r="L402" s="257"/>
      <c r="M402" s="261"/>
      <c r="N402" s="262"/>
      <c r="O402" s="262"/>
      <c r="P402" s="262"/>
      <c r="Q402" s="262"/>
      <c r="R402" s="262"/>
      <c r="S402" s="262"/>
      <c r="T402" s="263"/>
      <c r="AT402" s="259" t="s">
        <v>171</v>
      </c>
      <c r="AU402" s="259" t="s">
        <v>77</v>
      </c>
      <c r="AV402" s="258" t="s">
        <v>77</v>
      </c>
      <c r="AW402" s="258" t="s">
        <v>36</v>
      </c>
      <c r="AX402" s="258" t="s">
        <v>73</v>
      </c>
      <c r="AY402" s="259" t="s">
        <v>160</v>
      </c>
    </row>
    <row r="403" spans="2:65" s="258" customFormat="1" ht="27">
      <c r="B403" s="257"/>
      <c r="D403" s="254" t="s">
        <v>171</v>
      </c>
      <c r="E403" s="259" t="s">
        <v>5</v>
      </c>
      <c r="F403" s="260" t="s">
        <v>1918</v>
      </c>
      <c r="H403" s="259" t="s">
        <v>5</v>
      </c>
      <c r="I403" s="9"/>
      <c r="L403" s="257"/>
      <c r="M403" s="261"/>
      <c r="N403" s="262"/>
      <c r="O403" s="262"/>
      <c r="P403" s="262"/>
      <c r="Q403" s="262"/>
      <c r="R403" s="262"/>
      <c r="S403" s="262"/>
      <c r="T403" s="263"/>
      <c r="AT403" s="259" t="s">
        <v>171</v>
      </c>
      <c r="AU403" s="259" t="s">
        <v>77</v>
      </c>
      <c r="AV403" s="258" t="s">
        <v>77</v>
      </c>
      <c r="AW403" s="258" t="s">
        <v>36</v>
      </c>
      <c r="AX403" s="258" t="s">
        <v>73</v>
      </c>
      <c r="AY403" s="259" t="s">
        <v>160</v>
      </c>
    </row>
    <row r="404" spans="2:65" s="265" customFormat="1">
      <c r="B404" s="264"/>
      <c r="D404" s="254" t="s">
        <v>171</v>
      </c>
      <c r="E404" s="266" t="s">
        <v>5</v>
      </c>
      <c r="F404" s="267" t="s">
        <v>81</v>
      </c>
      <c r="H404" s="268">
        <v>2</v>
      </c>
      <c r="I404" s="10"/>
      <c r="L404" s="264"/>
      <c r="M404" s="269"/>
      <c r="N404" s="270"/>
      <c r="O404" s="270"/>
      <c r="P404" s="270"/>
      <c r="Q404" s="270"/>
      <c r="R404" s="270"/>
      <c r="S404" s="270"/>
      <c r="T404" s="271"/>
      <c r="AT404" s="266" t="s">
        <v>171</v>
      </c>
      <c r="AU404" s="266" t="s">
        <v>77</v>
      </c>
      <c r="AV404" s="265" t="s">
        <v>81</v>
      </c>
      <c r="AW404" s="265" t="s">
        <v>36</v>
      </c>
      <c r="AX404" s="265" t="s">
        <v>77</v>
      </c>
      <c r="AY404" s="266" t="s">
        <v>160</v>
      </c>
    </row>
    <row r="405" spans="2:65" s="118" customFormat="1" ht="16.5" customHeight="1">
      <c r="B405" s="113"/>
      <c r="C405" s="243" t="s">
        <v>1919</v>
      </c>
      <c r="D405" s="243" t="s">
        <v>162</v>
      </c>
      <c r="E405" s="244" t="s">
        <v>1920</v>
      </c>
      <c r="F405" s="245" t="s">
        <v>1921</v>
      </c>
      <c r="G405" s="246" t="s">
        <v>979</v>
      </c>
      <c r="H405" s="247">
        <v>1</v>
      </c>
      <c r="I405" s="8"/>
      <c r="J405" s="248">
        <f>ROUND(I405*H405,2)</f>
        <v>0</v>
      </c>
      <c r="K405" s="245" t="s">
        <v>5</v>
      </c>
      <c r="L405" s="113"/>
      <c r="M405" s="249" t="s">
        <v>5</v>
      </c>
      <c r="N405" s="250" t="s">
        <v>44</v>
      </c>
      <c r="O405" s="114"/>
      <c r="P405" s="251">
        <f>O405*H405</f>
        <v>0</v>
      </c>
      <c r="Q405" s="251">
        <v>0</v>
      </c>
      <c r="R405" s="251">
        <f>Q405*H405</f>
        <v>0</v>
      </c>
      <c r="S405" s="251">
        <v>0</v>
      </c>
      <c r="T405" s="252">
        <f>S405*H405</f>
        <v>0</v>
      </c>
      <c r="AR405" s="97" t="s">
        <v>899</v>
      </c>
      <c r="AT405" s="97" t="s">
        <v>162</v>
      </c>
      <c r="AU405" s="97" t="s">
        <v>77</v>
      </c>
      <c r="AY405" s="97" t="s">
        <v>160</v>
      </c>
      <c r="BE405" s="253">
        <f>IF(N405="základní",J405,0)</f>
        <v>0</v>
      </c>
      <c r="BF405" s="253">
        <f>IF(N405="snížená",J405,0)</f>
        <v>0</v>
      </c>
      <c r="BG405" s="253">
        <f>IF(N405="zákl. přenesená",J405,0)</f>
        <v>0</v>
      </c>
      <c r="BH405" s="253">
        <f>IF(N405="sníž. přenesená",J405,0)</f>
        <v>0</v>
      </c>
      <c r="BI405" s="253">
        <f>IF(N405="nulová",J405,0)</f>
        <v>0</v>
      </c>
      <c r="BJ405" s="97" t="s">
        <v>77</v>
      </c>
      <c r="BK405" s="253">
        <f>ROUND(I405*H405,2)</f>
        <v>0</v>
      </c>
      <c r="BL405" s="97" t="s">
        <v>899</v>
      </c>
      <c r="BM405" s="97" t="s">
        <v>1922</v>
      </c>
    </row>
    <row r="406" spans="2:65" s="118" customFormat="1" ht="16.5" customHeight="1">
      <c r="B406" s="113"/>
      <c r="C406" s="243" t="s">
        <v>1923</v>
      </c>
      <c r="D406" s="243" t="s">
        <v>162</v>
      </c>
      <c r="E406" s="244" t="s">
        <v>1924</v>
      </c>
      <c r="F406" s="245" t="s">
        <v>1925</v>
      </c>
      <c r="G406" s="246" t="s">
        <v>781</v>
      </c>
      <c r="H406" s="247">
        <v>1</v>
      </c>
      <c r="I406" s="8"/>
      <c r="J406" s="248">
        <f>ROUND(I406*H406,2)</f>
        <v>0</v>
      </c>
      <c r="K406" s="245" t="s">
        <v>5</v>
      </c>
      <c r="L406" s="113"/>
      <c r="M406" s="249" t="s">
        <v>5</v>
      </c>
      <c r="N406" s="250" t="s">
        <v>44</v>
      </c>
      <c r="O406" s="114"/>
      <c r="P406" s="251">
        <f>O406*H406</f>
        <v>0</v>
      </c>
      <c r="Q406" s="251">
        <v>0</v>
      </c>
      <c r="R406" s="251">
        <f>Q406*H406</f>
        <v>0</v>
      </c>
      <c r="S406" s="251">
        <v>0</v>
      </c>
      <c r="T406" s="252">
        <f>S406*H406</f>
        <v>0</v>
      </c>
      <c r="AR406" s="97" t="s">
        <v>899</v>
      </c>
      <c r="AT406" s="97" t="s">
        <v>162</v>
      </c>
      <c r="AU406" s="97" t="s">
        <v>77</v>
      </c>
      <c r="AY406" s="97" t="s">
        <v>160</v>
      </c>
      <c r="BE406" s="253">
        <f>IF(N406="základní",J406,0)</f>
        <v>0</v>
      </c>
      <c r="BF406" s="253">
        <f>IF(N406="snížená",J406,0)</f>
        <v>0</v>
      </c>
      <c r="BG406" s="253">
        <f>IF(N406="zákl. přenesená",J406,0)</f>
        <v>0</v>
      </c>
      <c r="BH406" s="253">
        <f>IF(N406="sníž. přenesená",J406,0)</f>
        <v>0</v>
      </c>
      <c r="BI406" s="253">
        <f>IF(N406="nulová",J406,0)</f>
        <v>0</v>
      </c>
      <c r="BJ406" s="97" t="s">
        <v>77</v>
      </c>
      <c r="BK406" s="253">
        <f>ROUND(I406*H406,2)</f>
        <v>0</v>
      </c>
      <c r="BL406" s="97" t="s">
        <v>899</v>
      </c>
      <c r="BM406" s="97" t="s">
        <v>1926</v>
      </c>
    </row>
    <row r="407" spans="2:65" s="118" customFormat="1" ht="25.5" customHeight="1">
      <c r="B407" s="113"/>
      <c r="C407" s="243" t="s">
        <v>1927</v>
      </c>
      <c r="D407" s="243" t="s">
        <v>162</v>
      </c>
      <c r="E407" s="244" t="s">
        <v>1928</v>
      </c>
      <c r="F407" s="245" t="s">
        <v>1929</v>
      </c>
      <c r="G407" s="246" t="s">
        <v>210</v>
      </c>
      <c r="H407" s="247">
        <v>19</v>
      </c>
      <c r="I407" s="8"/>
      <c r="J407" s="248">
        <f>ROUND(I407*H407,2)</f>
        <v>0</v>
      </c>
      <c r="K407" s="245" t="s">
        <v>5</v>
      </c>
      <c r="L407" s="113"/>
      <c r="M407" s="249" t="s">
        <v>5</v>
      </c>
      <c r="N407" s="250" t="s">
        <v>44</v>
      </c>
      <c r="O407" s="114"/>
      <c r="P407" s="251">
        <f>O407*H407</f>
        <v>0</v>
      </c>
      <c r="Q407" s="251">
        <v>0</v>
      </c>
      <c r="R407" s="251">
        <f>Q407*H407</f>
        <v>0</v>
      </c>
      <c r="S407" s="251">
        <v>0</v>
      </c>
      <c r="T407" s="252">
        <f>S407*H407</f>
        <v>0</v>
      </c>
      <c r="AR407" s="97" t="s">
        <v>899</v>
      </c>
      <c r="AT407" s="97" t="s">
        <v>162</v>
      </c>
      <c r="AU407" s="97" t="s">
        <v>77</v>
      </c>
      <c r="AY407" s="97" t="s">
        <v>160</v>
      </c>
      <c r="BE407" s="253">
        <f>IF(N407="základní",J407,0)</f>
        <v>0</v>
      </c>
      <c r="BF407" s="253">
        <f>IF(N407="snížená",J407,0)</f>
        <v>0</v>
      </c>
      <c r="BG407" s="253">
        <f>IF(N407="zákl. přenesená",J407,0)</f>
        <v>0</v>
      </c>
      <c r="BH407" s="253">
        <f>IF(N407="sníž. přenesená",J407,0)</f>
        <v>0</v>
      </c>
      <c r="BI407" s="253">
        <f>IF(N407="nulová",J407,0)</f>
        <v>0</v>
      </c>
      <c r="BJ407" s="97" t="s">
        <v>77</v>
      </c>
      <c r="BK407" s="253">
        <f>ROUND(I407*H407,2)</f>
        <v>0</v>
      </c>
      <c r="BL407" s="97" t="s">
        <v>899</v>
      </c>
      <c r="BM407" s="97" t="s">
        <v>1930</v>
      </c>
    </row>
    <row r="408" spans="2:65" s="258" customFormat="1">
      <c r="B408" s="257"/>
      <c r="D408" s="254" t="s">
        <v>171</v>
      </c>
      <c r="E408" s="259" t="s">
        <v>5</v>
      </c>
      <c r="F408" s="260" t="s">
        <v>1931</v>
      </c>
      <c r="H408" s="259" t="s">
        <v>5</v>
      </c>
      <c r="L408" s="257"/>
      <c r="M408" s="261"/>
      <c r="N408" s="262"/>
      <c r="O408" s="262"/>
      <c r="P408" s="262"/>
      <c r="Q408" s="262"/>
      <c r="R408" s="262"/>
      <c r="S408" s="262"/>
      <c r="T408" s="263"/>
      <c r="AT408" s="259" t="s">
        <v>171</v>
      </c>
      <c r="AU408" s="259" t="s">
        <v>77</v>
      </c>
      <c r="AV408" s="258" t="s">
        <v>77</v>
      </c>
      <c r="AW408" s="258" t="s">
        <v>36</v>
      </c>
      <c r="AX408" s="258" t="s">
        <v>73</v>
      </c>
      <c r="AY408" s="259" t="s">
        <v>160</v>
      </c>
    </row>
    <row r="409" spans="2:65" s="265" customFormat="1">
      <c r="B409" s="264"/>
      <c r="D409" s="254" t="s">
        <v>171</v>
      </c>
      <c r="E409" s="266" t="s">
        <v>5</v>
      </c>
      <c r="F409" s="267" t="s">
        <v>1932</v>
      </c>
      <c r="H409" s="268">
        <v>19</v>
      </c>
      <c r="L409" s="264"/>
      <c r="M409" s="301"/>
      <c r="N409" s="302"/>
      <c r="O409" s="302"/>
      <c r="P409" s="302"/>
      <c r="Q409" s="302"/>
      <c r="R409" s="302"/>
      <c r="S409" s="302"/>
      <c r="T409" s="303"/>
      <c r="AT409" s="266" t="s">
        <v>171</v>
      </c>
      <c r="AU409" s="266" t="s">
        <v>77</v>
      </c>
      <c r="AV409" s="265" t="s">
        <v>81</v>
      </c>
      <c r="AW409" s="265" t="s">
        <v>36</v>
      </c>
      <c r="AX409" s="265" t="s">
        <v>77</v>
      </c>
      <c r="AY409" s="266" t="s">
        <v>160</v>
      </c>
    </row>
    <row r="410" spans="2:65" s="118" customFormat="1" ht="6.95" customHeight="1">
      <c r="B410" s="129"/>
      <c r="C410" s="130"/>
      <c r="D410" s="130"/>
      <c r="E410" s="130"/>
      <c r="F410" s="130"/>
      <c r="G410" s="130"/>
      <c r="H410" s="130"/>
      <c r="I410" s="130"/>
      <c r="J410" s="130"/>
      <c r="K410" s="130"/>
      <c r="L410" s="113"/>
    </row>
  </sheetData>
  <sheetProtection algorithmName="SHA-512" hashValue="3thsAbBmU7oHd7Uh9ddg0c1SSD37sRRpfztTiigK80wDtmCaKakQM9WfMQw2iCRTEMWq9cosZpd9loL2oiJ29A==" saltValue="J/q0zZOyt91OWw2V5r1oxQ==" spinCount="100000" sheet="1" objects="1" scenarios="1"/>
  <autoFilter ref="C91:K409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1.2 - SO 1.2 Stoka AA-1-1</vt:lpstr>
      <vt:lpstr>1.3 - SO 1.3 Lokální opra...</vt:lpstr>
      <vt:lpstr>1.4 - SO 1.4.1 Vodovodní ...</vt:lpstr>
      <vt:lpstr>1.6 - SO 1.5 Lokální opra...</vt:lpstr>
      <vt:lpstr>2.2 - SO 2.2 Lokální opra...</vt:lpstr>
      <vt:lpstr>2.3 - SO 2.3.1 Vodovodní ...</vt:lpstr>
      <vt:lpstr>5.1 - SO 5.1 Stoka AA-1</vt:lpstr>
      <vt:lpstr>5.2 - SO 5.2.1 Vodovodní ...</vt:lpstr>
      <vt:lpstr>5.4 - SO 5.3 Lokální opra...</vt:lpstr>
      <vt:lpstr>06 - Vedlejší a ostaní ná...</vt:lpstr>
      <vt:lpstr>Pokyny pro vyplnění</vt:lpstr>
      <vt:lpstr>'06 - Vedlejší a ostaní ná...'!Názvy_tisku</vt:lpstr>
      <vt:lpstr>'1.2 - SO 1.2 Stoka AA-1-1'!Názvy_tisku</vt:lpstr>
      <vt:lpstr>'1.3 - SO 1.3 Lokální opra...'!Názvy_tisku</vt:lpstr>
      <vt:lpstr>'1.4 - SO 1.4.1 Vodovodní ...'!Názvy_tisku</vt:lpstr>
      <vt:lpstr>'1.6 - SO 1.5 Lokální opra...'!Názvy_tisku</vt:lpstr>
      <vt:lpstr>'2.2 - SO 2.2 Lokální opra...'!Názvy_tisku</vt:lpstr>
      <vt:lpstr>'2.3 - SO 2.3.1 Vodovodní ...'!Názvy_tisku</vt:lpstr>
      <vt:lpstr>'5.1 - SO 5.1 Stoka AA-1'!Názvy_tisku</vt:lpstr>
      <vt:lpstr>'5.2 - SO 5.2.1 Vodovodní ...'!Názvy_tisku</vt:lpstr>
      <vt:lpstr>'5.4 - SO 5.3 Lokální opra...'!Názvy_tisku</vt:lpstr>
      <vt:lpstr>'Rekapitulace stavby'!Názvy_tisku</vt:lpstr>
      <vt:lpstr>'06 - Vedlejší a ostaní ná...'!Oblast_tisku</vt:lpstr>
      <vt:lpstr>'1.2 - SO 1.2 Stoka AA-1-1'!Oblast_tisku</vt:lpstr>
      <vt:lpstr>'1.3 - SO 1.3 Lokální opra...'!Oblast_tisku</vt:lpstr>
      <vt:lpstr>'1.4 - SO 1.4.1 Vodovodní ...'!Oblast_tisku</vt:lpstr>
      <vt:lpstr>'1.6 - SO 1.5 Lokální opra...'!Oblast_tisku</vt:lpstr>
      <vt:lpstr>'2.2 - SO 2.2 Lokální opra...'!Oblast_tisku</vt:lpstr>
      <vt:lpstr>'2.3 - SO 2.3.1 Vodovodní ...'!Oblast_tisku</vt:lpstr>
      <vt:lpstr>'5.1 - SO 5.1 Stoka AA-1'!Oblast_tisku</vt:lpstr>
      <vt:lpstr>'5.2 - SO 5.2.1 Vodovodní ...'!Oblast_tisku</vt:lpstr>
      <vt:lpstr>'5.4 - SO 5.3 Lokální opra...'!Oblast_tisku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Miroslav Havlas</cp:lastModifiedBy>
  <cp:lastPrinted>2019-01-22T08:03:53Z</cp:lastPrinted>
  <dcterms:created xsi:type="dcterms:W3CDTF">2019-01-21T13:43:31Z</dcterms:created>
  <dcterms:modified xsi:type="dcterms:W3CDTF">2019-01-23T06:46:47Z</dcterms:modified>
</cp:coreProperties>
</file>